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C:\Users\jrichter\Desktop\"/>
    </mc:Choice>
  </mc:AlternateContent>
  <xr:revisionPtr revIDLastSave="0" documentId="13_ncr:1_{174D90E6-2BB4-409F-9E1E-853263B17E69}" xr6:coauthVersionLast="47" xr6:coauthVersionMax="47" xr10:uidLastSave="{00000000-0000-0000-0000-000000000000}"/>
  <bookViews>
    <workbookView xWindow="-108" yWindow="-108" windowWidth="23256" windowHeight="12456" tabRatio="850" xr2:uid="{1EF58737-E28F-F945-A2F6-86E8206DCB38}"/>
  </bookViews>
  <sheets>
    <sheet name="Background" sheetId="2" r:id="rId1"/>
    <sheet name="1. General   " sheetId="3" r:id="rId2"/>
    <sheet name="2. Budget    " sheetId="9" r:id="rId3"/>
    <sheet name="3. Operations" sheetId="4" r:id="rId4"/>
    <sheet name="4. Description" sheetId="7" r:id="rId5"/>
    <sheet name="5. HEDI " sheetId="12" r:id="rId6"/>
    <sheet name="6. Vacant Building Grant" sheetId="13" r:id="rId7"/>
    <sheet name="   Evaluation    " sheetId="1" state="veryHidden" r:id="rId8"/>
  </sheets>
  <definedNames>
    <definedName name="Affordability_Category">'1. General   '!$C$77</definedName>
    <definedName name="Affordability_Supports">'1. General   '!$C$79</definedName>
    <definedName name="Affordable_Rent_Level">'1. General   '!$C$78</definedName>
    <definedName name="Contact_Address">'1. General   '!$E$15</definedName>
    <definedName name="Contact_Email">'1. General   '!$C$18</definedName>
    <definedName name="Contact_First_Name">'1. General   '!$C$14</definedName>
    <definedName name="Contact_Last_Name">'1. General   '!$C$15</definedName>
    <definedName name="Contact_Postal_Code">'1. General   '!$F$18</definedName>
    <definedName name="Contact_Pronouns">'1. General   '!$C$16</definedName>
    <definedName name="Contact_Relationship">'1. General   '!$C$17</definedName>
    <definedName name="Contact_Telephone">'1. General   '!$F$14</definedName>
    <definedName name="Cost_Construction">'2. Budget    '!$D$25</definedName>
    <definedName name="Cost_Total">'2. Budget    '!$D$51</definedName>
    <definedName name="Op_Cashflow">'3. Operations'!$N$48</definedName>
    <definedName name="Op_EGI">'3. Operations'!$N$20</definedName>
    <definedName name="Op_Expenses">'3. Operations'!$N$36</definedName>
    <definedName name="Owner_Address_City">'1. General   '!$F$23</definedName>
    <definedName name="Owner_Address_PC">'1. General   '!$F$25</definedName>
    <definedName name="Owner_Address_Province">'1. General   '!$F$24</definedName>
    <definedName name="Owner_Address_Street">'1. General   '!$F$22</definedName>
    <definedName name="Owner_Leadership">'1. General   '!$C$25</definedName>
    <definedName name="Owner_Name">'1. General   '!$C$23</definedName>
    <definedName name="Owner_Parent">'1. General   '!$C$22</definedName>
    <definedName name="Owner_Type">'1. General   '!$C$24</definedName>
    <definedName name="Program_Request_TIF">'1. General   '!#REF!</definedName>
    <definedName name="Project_Accessibility_Achievement">'1. General   '!$C$48</definedName>
    <definedName name="Project_Affordable_Units">'1. General   '!$F$77</definedName>
    <definedName name="Project_Architect">'1. General   '!$C$43</definedName>
    <definedName name="Project_Budget_Author">'1. General   '!$C$47</definedName>
    <definedName name="Project_Budget_Class">'1. General   '!$C$46</definedName>
    <definedName name="Project_Builder">'1. General   '!$C$44</definedName>
    <definedName name="Project_Building_Material">'1. General   '!$C$42</definedName>
    <definedName name="Project_Construction_Type">'1. General   '!$C$41</definedName>
    <definedName name="Project_Development_Consultant">'1. General   '!$C$45</definedName>
    <definedName name="Project_Environmental_Achievement">'1. General   '!$C$50</definedName>
    <definedName name="Project_Gross_SF">'1. General   '!$F$40</definedName>
    <definedName name="Project_Name">'1. General   '!$C$39</definedName>
    <definedName name="Project_Permit_Attestation">'1. General   '!$F$47</definedName>
    <definedName name="Project_Storeys">'1. General   '!$F$39</definedName>
    <definedName name="Project_Total_Units">'1. General   '!$C$40</definedName>
    <definedName name="Property_Area">'1. General   '!$C$33</definedName>
    <definedName name="Property_Assessment_Roll">'1. General   '!$C$34</definedName>
    <definedName name="Property_Ownership_Status">'1. General   '!$F$33</definedName>
    <definedName name="Property_Status">'1. General   '!$F$34</definedName>
    <definedName name="Property_Street_Address">'1. General   '!$C$32</definedName>
    <definedName name="Property_Zoning_Status">'1. General   '!$F$32</definedName>
    <definedName name="Roll_Affordable_Units">'3. Operations'!$C$29</definedName>
    <definedName name="Roll_Market_Units">'3. Operations'!$C$17</definedName>
    <definedName name="Roll_RGI_Units">'3. Operations'!$C$52</definedName>
    <definedName name="Roll_Total_Units">'3. Operations'!$D$54</definedName>
    <definedName name="Source_AHN_Capital">'2. Budget    '!$H$10</definedName>
    <definedName name="Source_HAF_Request">'2. Budget    '!$H$9</definedName>
    <definedName name="Source_Owner_Equity">'2. Budget    '!$H$8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3" l="1"/>
  <c r="D1" i="12"/>
  <c r="I1" i="1"/>
  <c r="F31" i="1"/>
  <c r="E1" i="1"/>
  <c r="C41" i="4"/>
  <c r="O8" i="1" s="1"/>
  <c r="F40" i="4"/>
  <c r="F39" i="4"/>
  <c r="F38" i="4"/>
  <c r="F37" i="4"/>
  <c r="F36" i="4"/>
  <c r="D19" i="9"/>
  <c r="C46" i="1"/>
  <c r="F9" i="1"/>
  <c r="G1" i="3"/>
  <c r="D1" i="7"/>
  <c r="P1" i="4"/>
  <c r="L1" i="9"/>
  <c r="H50" i="4"/>
  <c r="H27" i="4"/>
  <c r="F27" i="4"/>
  <c r="H15" i="4"/>
  <c r="D46" i="9"/>
  <c r="D36" i="9"/>
  <c r="D31" i="9"/>
  <c r="D12" i="9"/>
  <c r="F41" i="4" l="1"/>
  <c r="F11" i="1"/>
  <c r="C45" i="1"/>
  <c r="N36" i="4"/>
  <c r="G76" i="4"/>
  <c r="H27" i="9"/>
  <c r="C23" i="1" l="1"/>
  <c r="H8" i="1" l="1"/>
  <c r="N39" i="4"/>
  <c r="N46" i="4"/>
  <c r="F26" i="4"/>
  <c r="F28" i="4"/>
  <c r="F25" i="4"/>
  <c r="F24" i="4"/>
  <c r="H24" i="4"/>
  <c r="H51" i="4"/>
  <c r="H49" i="4"/>
  <c r="H48" i="4"/>
  <c r="H47" i="4"/>
  <c r="H16" i="4"/>
  <c r="H14" i="4"/>
  <c r="H13" i="4"/>
  <c r="H12" i="4"/>
  <c r="H28" i="4"/>
  <c r="H26" i="4"/>
  <c r="H25" i="4"/>
  <c r="C17" i="4"/>
  <c r="O7" i="1" s="1"/>
  <c r="C52" i="4"/>
  <c r="O10" i="1" s="1"/>
  <c r="C29" i="4"/>
  <c r="O9" i="1" l="1"/>
  <c r="O11" i="1"/>
  <c r="B55" i="4"/>
  <c r="H52" i="4"/>
  <c r="D54" i="4"/>
  <c r="H29" i="4"/>
  <c r="H17" i="4"/>
  <c r="C35" i="1"/>
  <c r="D35" i="1" s="1"/>
  <c r="E35" i="1"/>
  <c r="C44" i="1" l="1"/>
  <c r="O49" i="4"/>
  <c r="P49" i="4" s="1"/>
  <c r="H54" i="4"/>
  <c r="N8" i="4" s="1"/>
  <c r="O45" i="4"/>
  <c r="O48" i="4"/>
  <c r="O47" i="4"/>
  <c r="O25" i="4"/>
  <c r="P25" i="4" s="1"/>
  <c r="O46" i="4"/>
  <c r="O24" i="4"/>
  <c r="P24" i="4" s="1"/>
  <c r="O43" i="4"/>
  <c r="O29" i="4"/>
  <c r="P29" i="4" s="1"/>
  <c r="O27" i="4"/>
  <c r="P27" i="4" s="1"/>
  <c r="O26" i="4"/>
  <c r="P26" i="4" s="1"/>
  <c r="O28" i="4"/>
  <c r="P28" i="4" s="1"/>
  <c r="C34" i="1"/>
  <c r="N15" i="4" l="1"/>
  <c r="O17" i="4" s="1"/>
  <c r="F5" i="1"/>
  <c r="H5" i="1"/>
  <c r="M14" i="1"/>
  <c r="D23" i="9"/>
  <c r="D40" i="9"/>
  <c r="H33" i="9"/>
  <c r="H35" i="9" s="1"/>
  <c r="E33" i="1"/>
  <c r="H7" i="1"/>
  <c r="F10" i="1"/>
  <c r="D51" i="9" l="1"/>
  <c r="N20" i="4"/>
  <c r="F8" i="1"/>
  <c r="F7" i="1"/>
  <c r="H53" i="1"/>
  <c r="C33" i="1"/>
  <c r="C21" i="1"/>
  <c r="C20" i="1"/>
  <c r="C22" i="1"/>
  <c r="E45" i="1" l="1"/>
  <c r="H39" i="9"/>
  <c r="B5" i="1"/>
  <c r="H16" i="1"/>
  <c r="F53" i="1"/>
  <c r="F18" i="1"/>
  <c r="N38" i="4" l="1"/>
  <c r="N40" i="4" s="1"/>
  <c r="N48" i="4" s="1"/>
  <c r="D46" i="1" s="1"/>
  <c r="F42" i="1" l="1"/>
  <c r="F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 Julie</author>
  </authors>
  <commentList>
    <comment ref="G65" authorId="0" shapeId="0" xr:uid="{36588697-098B-49E9-8A1D-114B4B6632DD}">
      <text>
        <r>
          <rPr>
            <sz val="9"/>
            <color indexed="81"/>
            <rFont val="Tahoma"/>
            <family val="2"/>
          </rPr>
          <t>Such as property taxes, utilities, etc.</t>
        </r>
      </text>
    </comment>
  </commentList>
</comments>
</file>

<file path=xl/sharedStrings.xml><?xml version="1.0" encoding="utf-8"?>
<sst xmlns="http://schemas.openxmlformats.org/spreadsheetml/2006/main" count="509" uniqueCount="317">
  <si>
    <t>CITY OF WINNIPEG HOUSING SUPPORT PROGRAM APPLICATION</t>
  </si>
  <si>
    <t>VERSION: June 17 2026</t>
  </si>
  <si>
    <t>This application form can be used to apply for grants under the City of Winnipeg’s Housing Accelerator Fund Grant Program, Vacant Building Grant, and/or Heritage &amp; Economic Development Incentive (HEDI).</t>
  </si>
  <si>
    <t>DIRECTIONS</t>
  </si>
  <si>
    <t>1. Determine if your project is eligible by visiting the program website:</t>
  </si>
  <si>
    <t>City of Wininpeg Heritage &amp; Economic Development Incentive (HEDI)</t>
  </si>
  <si>
    <t>Housing Accelerator Fund</t>
  </si>
  <si>
    <t>Vacant Building Grant</t>
  </si>
  <si>
    <t>All applications: Please complete tabs 1-4.</t>
  </si>
  <si>
    <t>HEDI: Please also complete tab 5.</t>
  </si>
  <si>
    <t>Vacant Building Grant: Please also complete tab 6.</t>
  </si>
  <si>
    <t>If you consent, your application will also be shared with other funders to maximize impact.</t>
  </si>
  <si>
    <t>3. Upload your completed workbook as an excel file through the website form at one the links above or by email to HAF@winnipeg.ca.</t>
  </si>
  <si>
    <t>4. Upload your project's architectural plans, third-party construction budget, and any other supporting documentation.</t>
  </si>
  <si>
    <t>ENVIRONMENTAL ACHIEVEMENT</t>
  </si>
  <si>
    <t>1. 2020 National Building Code of Canada (NBC):</t>
  </si>
  <si>
    <t>2. 2020 National Energy Code for Buildings (NECB):</t>
  </si>
  <si>
    <t>3. Efficiency Manitoba (offers incentives for new builds and retrofits):</t>
  </si>
  <si>
    <t>AFFORDABILITY CRITERA</t>
  </si>
  <si>
    <t>Province of Manitoba Affordable Housing Rental Program Rents</t>
  </si>
  <si>
    <t>CMHC Housing Market Information Portal</t>
  </si>
  <si>
    <t>CITY OF WINNIPEG POLICY ALIGNMENT</t>
  </si>
  <si>
    <t>1. OurWinnipeg 2045</t>
  </si>
  <si>
    <t>2. Complete Communities Direction Strategy (CCDS) 2.0</t>
  </si>
  <si>
    <t>3. Winnipeg Transit Master Plan</t>
  </si>
  <si>
    <t>4. Poverty Reduction Strategy (PRS)</t>
  </si>
  <si>
    <t>5. Housing Needs Assessment</t>
  </si>
  <si>
    <t>6. Winnipeg Zoning By-Law No. 200/2006</t>
  </si>
  <si>
    <t>QUESTIONS</t>
  </si>
  <si>
    <t>GENERAL APPLICATION INFORMATION</t>
  </si>
  <si>
    <t>Note: All shaded fields must be filled in by the applicant. If a field is not applicable to the project, enter 0 (zero).</t>
  </si>
  <si>
    <t>CITY OF WINNIPEG FUNDING PROGRAMS</t>
  </si>
  <si>
    <t>Please select at least one funding program. Multiple may be selected.</t>
  </si>
  <si>
    <t>Heritage &amp; Economic Development Incentive (HEDI)</t>
  </si>
  <si>
    <t>Housing Accelerator Fund (HAF) Pre-Development</t>
  </si>
  <si>
    <t>Vacant Building (VB) Grant</t>
  </si>
  <si>
    <t>Other</t>
  </si>
  <si>
    <t>PRIMARY CONTACT</t>
  </si>
  <si>
    <t>First Name:</t>
  </si>
  <si>
    <t>Telephone:</t>
  </si>
  <si>
    <t>Last Name:</t>
  </si>
  <si>
    <t>Mailing Street Address:</t>
  </si>
  <si>
    <t>Pronouns:</t>
  </si>
  <si>
    <t>City:</t>
  </si>
  <si>
    <t>Relationship:</t>
  </si>
  <si>
    <t>Province:</t>
  </si>
  <si>
    <t>Email:</t>
  </si>
  <si>
    <t>Postal Code:</t>
  </si>
  <si>
    <t>PROJECT OWNERSHIP</t>
  </si>
  <si>
    <t>Organization Name (Parent):</t>
  </si>
  <si>
    <t>Street Address:</t>
  </si>
  <si>
    <t>Legal Name:</t>
  </si>
  <si>
    <t>Organization Type:</t>
  </si>
  <si>
    <t>Indigenous Led Organization:</t>
  </si>
  <si>
    <t>PROPERTY INFORMATION</t>
  </si>
  <si>
    <t>If there are multiple sites to your project, please select this box.</t>
  </si>
  <si>
    <t>Please add the details of multiple sites in the ADDITIONAL PROPERTIES INFORMATION section below if applicable.</t>
  </si>
  <si>
    <t>Zoning Status:</t>
  </si>
  <si>
    <t>Area:</t>
  </si>
  <si>
    <t>Ownership Status:</t>
  </si>
  <si>
    <t>Assessment Roll #:</t>
  </si>
  <si>
    <t>Property Status:</t>
  </si>
  <si>
    <t>Construction Status:</t>
  </si>
  <si>
    <t>Current Status of Existing Building (if applicable):</t>
  </si>
  <si>
    <t>HOUSING PROJECT INFORMATION</t>
  </si>
  <si>
    <t>Project Name:</t>
  </si>
  <si>
    <t>Number of Stories:</t>
  </si>
  <si>
    <t>Total Number of Housing Units:</t>
  </si>
  <si>
    <t>Gross Building Square Footage:</t>
  </si>
  <si>
    <t>Construction Type:</t>
  </si>
  <si>
    <t>Residential Area Square Footage:</t>
  </si>
  <si>
    <t>Primary Building Material:</t>
  </si>
  <si>
    <t>Commercial Area Square Footage:</t>
  </si>
  <si>
    <t>Contracted Architect:</t>
  </si>
  <si>
    <t>Property Possession (year-m-d):</t>
  </si>
  <si>
    <t>Contracted Builder:</t>
  </si>
  <si>
    <t>Est. Construction Tender (year-m-d):</t>
  </si>
  <si>
    <t>Development Consultant:</t>
  </si>
  <si>
    <t>Est. Construction Start (year-m-d):</t>
  </si>
  <si>
    <t>Budget Class:</t>
  </si>
  <si>
    <t>Est. Occupancy (year-m-d):</t>
  </si>
  <si>
    <t>Budget Author:</t>
  </si>
  <si>
    <t>Building Permit Attestation:</t>
  </si>
  <si>
    <t>Number of Accessible Units:</t>
  </si>
  <si>
    <t>Accessibility Achievement:</t>
  </si>
  <si>
    <t>Describe highest standard or certification achieved.</t>
  </si>
  <si>
    <t>Environmental Achievement:</t>
  </si>
  <si>
    <r>
      <rPr>
        <sz val="8"/>
        <color rgb="FF000000"/>
        <rFont val="Calibri"/>
        <family val="2"/>
      </rPr>
      <t xml:space="preserve">For </t>
    </r>
    <r>
      <rPr>
        <b/>
        <sz val="8"/>
        <color rgb="FF000000"/>
        <rFont val="Calibri"/>
        <family val="2"/>
      </rPr>
      <t>new builds</t>
    </r>
    <r>
      <rPr>
        <sz val="8"/>
        <color rgb="FF000000"/>
        <rFont val="Calibri"/>
        <family val="2"/>
      </rPr>
      <t>, describe the percentage improvement of energy efficiency compared to NECB 2020 Tier 1 and indicate any green building certification(s) that the project is expected to achieve.</t>
    </r>
  </si>
  <si>
    <t>1. Percentage Improvement:</t>
  </si>
  <si>
    <t>2. Green Building Certification:</t>
  </si>
  <si>
    <t>To Specify "Other":</t>
  </si>
  <si>
    <t>Energy Efficieny Measures:</t>
  </si>
  <si>
    <r>
      <rPr>
        <sz val="8"/>
        <color rgb="FF000000"/>
        <rFont val="Calibri"/>
        <family val="2"/>
      </rPr>
      <t xml:space="preserve">For </t>
    </r>
    <r>
      <rPr>
        <b/>
        <sz val="8"/>
        <color rgb="FF000000"/>
        <rFont val="Calibri"/>
        <family val="2"/>
      </rPr>
      <t>existing buildings,</t>
    </r>
    <r>
      <rPr>
        <sz val="8"/>
        <color rgb="FF000000"/>
        <rFont val="Calibri"/>
        <family val="2"/>
      </rPr>
      <t xml:space="preserve"> describe any energy efficiency measures proposed for the project and the expected improvement in energy performance compared to the pre-renovation baseline.</t>
    </r>
  </si>
  <si>
    <t>Please check all that apply:</t>
  </si>
  <si>
    <t>Building envelope upgrades</t>
  </si>
  <si>
    <t>Window and/or door upgrades</t>
  </si>
  <si>
    <t>Mechanical or electrical system upgrades</t>
  </si>
  <si>
    <t>Deep energy retrofit</t>
  </si>
  <si>
    <t>Please provide additional details on the proposed energy efficiency measures (if required).</t>
  </si>
  <si>
    <t>Percentage of Improvement:</t>
  </si>
  <si>
    <t>&lt; 20%</t>
  </si>
  <si>
    <t>20-29%</t>
  </si>
  <si>
    <t>30-39%</t>
  </si>
  <si>
    <t>40% or greater</t>
  </si>
  <si>
    <t>Not yet determied</t>
  </si>
  <si>
    <t>AFFORDABILITY INFORMATION</t>
  </si>
  <si>
    <t>Please refer to the Background tab for details about affordability</t>
  </si>
  <si>
    <t>Affordability Category:</t>
  </si>
  <si>
    <t>Number of Affordable Units:</t>
  </si>
  <si>
    <t>Specify Affordability Level:</t>
  </si>
  <si>
    <t>Housing Supports:</t>
  </si>
  <si>
    <t>PROGRAM APPLICATIONS</t>
  </si>
  <si>
    <t>Do you authorize the City of Winnipeg to discuss your project with other potential project funders?</t>
  </si>
  <si>
    <t>ADDITIONAL PROPERTIES INFORMATION</t>
  </si>
  <si>
    <t>DEVELOPMENT BUDGET AND SOURCES</t>
  </si>
  <si>
    <t>DEVELOPMENT COSTS</t>
  </si>
  <si>
    <t>DEVELOPMENT SOURCES</t>
  </si>
  <si>
    <t>Amount</t>
  </si>
  <si>
    <t>EQUITY SOURCES</t>
  </si>
  <si>
    <t>Confirmed/
Unconfirmed</t>
  </si>
  <si>
    <t>Land</t>
  </si>
  <si>
    <t>$</t>
  </si>
  <si>
    <t>Owner Sources (Cash and/or Land)</t>
  </si>
  <si>
    <t>Basis for Land Amount</t>
  </si>
  <si>
    <t>City of Winnipeg Grant Request</t>
  </si>
  <si>
    <t>Closing Costs &amp; Site Preparation</t>
  </si>
  <si>
    <t>Land Donation to Non-Profit (if applicable)</t>
  </si>
  <si>
    <t>Other (Indicate)</t>
  </si>
  <si>
    <t>Land Acquisition Costs</t>
  </si>
  <si>
    <t xml:space="preserve">Consulting </t>
  </si>
  <si>
    <t>Planning Approval Fees</t>
  </si>
  <si>
    <t>Pre-Development Costs</t>
  </si>
  <si>
    <t>Developer Fee</t>
  </si>
  <si>
    <t>Developer Costs</t>
  </si>
  <si>
    <t>Construction (Hard Costs)</t>
  </si>
  <si>
    <t>Architectural and Engineering</t>
  </si>
  <si>
    <t xml:space="preserve">Subtotal Equity Sources </t>
  </si>
  <si>
    <t>Other Technical Consulting</t>
  </si>
  <si>
    <t>Legal Fees</t>
  </si>
  <si>
    <t>DEBT SOURCES</t>
  </si>
  <si>
    <t>Source</t>
  </si>
  <si>
    <t>Term (Years)</t>
  </si>
  <si>
    <t>Professional Fees</t>
  </si>
  <si>
    <t>Loan 1</t>
  </si>
  <si>
    <t>Loan 2</t>
  </si>
  <si>
    <t>Lender Fees</t>
  </si>
  <si>
    <t xml:space="preserve">Subtotal Debt Sources </t>
  </si>
  <si>
    <t>Interest During Construction</t>
  </si>
  <si>
    <t xml:space="preserve">Total Sources </t>
  </si>
  <si>
    <t>Financing Costs</t>
  </si>
  <si>
    <t>Marketing and Commissions</t>
  </si>
  <si>
    <t>Other Costs</t>
  </si>
  <si>
    <t>Insurance During Construction</t>
  </si>
  <si>
    <t xml:space="preserve">Notes: </t>
  </si>
  <si>
    <t>Property Taxes During Construction</t>
  </si>
  <si>
    <t>Operating Costs During Lease-Up</t>
  </si>
  <si>
    <t>Operating Costs (Construction &amp; Lease-up)</t>
  </si>
  <si>
    <t>Project Contingency</t>
  </si>
  <si>
    <t>GST (Net of Any Rebate)</t>
  </si>
  <si>
    <t>Total Cost</t>
  </si>
  <si>
    <t>RENT ROLL AND OPERATIONS</t>
  </si>
  <si>
    <t>Note: Please refer to the Affordability Criteria section of the Background Tab in completing the Rent Roll sections.</t>
  </si>
  <si>
    <t>RESIDENTIAL RENT ROLL</t>
  </si>
  <si>
    <t>OPERATIONS (ANNUAL STABILIZED)</t>
  </si>
  <si>
    <t>Enter the number of units and the average starting rent of all such units in each bedroom category in each applicable section below. The annual 'Gross Rental Income' from all units will be automatically calculated to the right.</t>
  </si>
  <si>
    <t>RESIDENTIAL OPERATING REVENUE</t>
  </si>
  <si>
    <t>Gross Rental Income</t>
  </si>
  <si>
    <t># Stalls</t>
  </si>
  <si>
    <t>Covered Parking</t>
  </si>
  <si>
    <t>MARKET UNITS</t>
  </si>
  <si>
    <t>Outdoor Parking</t>
  </si>
  <si>
    <t>#</t>
  </si>
  <si>
    <t>AVG SF</t>
  </si>
  <si>
    <t>AVG RENT</t>
  </si>
  <si>
    <t>REV MTH</t>
  </si>
  <si>
    <t>Laundry Fees</t>
  </si>
  <si>
    <t>Studio</t>
  </si>
  <si>
    <t>Cable/Internet</t>
  </si>
  <si>
    <t>1 Bed</t>
  </si>
  <si>
    <t xml:space="preserve">2 Bed </t>
  </si>
  <si>
    <t xml:space="preserve">3 Bed </t>
  </si>
  <si>
    <t>Gross Potential Income</t>
  </si>
  <si>
    <t xml:space="preserve">4 Bed </t>
  </si>
  <si>
    <t>Total</t>
  </si>
  <si>
    <t>Subtract Vacancy &amp; Bad Debt</t>
  </si>
  <si>
    <t>Add Operating Subsidy</t>
  </si>
  <si>
    <t>AFFORDABLE UNITS</t>
  </si>
  <si>
    <t>Add Other Grants/Rebates</t>
  </si>
  <si>
    <t xml:space="preserve">This area is for affordable units beyond CMHC MLI, but not deemed Rent-Geared-to-Income (RGI). If using the Winnipeg Zoning By-law criteria of less than 80% Median Market Rent (MMR), please also input the MMR. See Background tab for assistance.							</t>
  </si>
  <si>
    <t>Effective Gross Income</t>
  </si>
  <si>
    <t>RESIDENTIAL OPERATING EXPENSES</t>
  </si>
  <si>
    <t>MMR</t>
  </si>
  <si>
    <t>TERM (YEARS)</t>
  </si>
  <si>
    <t>Insurance</t>
  </si>
  <si>
    <t>Property Management</t>
  </si>
  <si>
    <t>Utilities</t>
  </si>
  <si>
    <t>Property Taxes</t>
  </si>
  <si>
    <t>Maintenance and Repairs</t>
  </si>
  <si>
    <t>Marketing</t>
  </si>
  <si>
    <t>Superintendent Salary &amp; Benefits</t>
  </si>
  <si>
    <t>MULTI-UNIT LOAN INSURANCE (MLI) SELECT UNITS</t>
  </si>
  <si>
    <t>Security</t>
  </si>
  <si>
    <t>This is for affordable units under the CMHC criteria for multi-unit loan (MLI) select, a minimum requirement of the program. See Background tab for assistance.</t>
  </si>
  <si>
    <t>General and Administration</t>
  </si>
  <si>
    <t>Reserve Fund Contribution</t>
  </si>
  <si>
    <t>Total Expenses</t>
  </si>
  <si>
    <t>Residential Net Operating Income (NOI)</t>
  </si>
  <si>
    <t>Non-Residential Net Operating Income (NOI)</t>
  </si>
  <si>
    <t>Total NOI</t>
  </si>
  <si>
    <t>DEBT SERVICE ASSUMPTIONS</t>
  </si>
  <si>
    <t>Interest Rate</t>
  </si>
  <si>
    <t>Amort. (Yrs)</t>
  </si>
  <si>
    <t>Annual Payment</t>
  </si>
  <si>
    <t>RENT GEARED TO INCOME (RGI) AFFORDABLE UNITS</t>
  </si>
  <si>
    <t xml:space="preserve">This area is for RGI units. Use the maximum Province of Manitoba Affordable Housing Rental Program Rents.		
						</t>
  </si>
  <si>
    <t>RGI MAX. RENT</t>
  </si>
  <si>
    <t>Total Annual Principal &amp; Interest</t>
  </si>
  <si>
    <t xml:space="preserve">Project Cash Flow </t>
  </si>
  <si>
    <t xml:space="preserve">Total Units: </t>
  </si>
  <si>
    <t>Total Monthly Revenue:</t>
  </si>
  <si>
    <t>Do the rents listed above include utilities?</t>
  </si>
  <si>
    <t>If answering "Some" to the above question, please provide explanation in the field below</t>
  </si>
  <si>
    <t>AFFORDABLE HOMEOWNERSHIP</t>
  </si>
  <si>
    <t xml:space="preserve">This area is for affordable homeownership units.		
						</t>
  </si>
  <si>
    <t>Total Purchase Price</t>
  </si>
  <si>
    <t>Down Payment Amount</t>
  </si>
  <si>
    <t>Mortgage Interest Rate</t>
  </si>
  <si>
    <t>Estimated Monthly Mortgage Payment</t>
  </si>
  <si>
    <t>Estimated Total Other Housing Costs</t>
  </si>
  <si>
    <t>NON RESIDENTIAL RENT ROLL</t>
  </si>
  <si>
    <t>Enter the total rentable commercial square footage and the average annual rent per square foot (triple net) excluding any common area costs.</t>
  </si>
  <si>
    <t>SQUARE FEET</t>
  </si>
  <si>
    <t>NET RENT</t>
  </si>
  <si>
    <t>VACANCY RATE</t>
  </si>
  <si>
    <t>NOI</t>
  </si>
  <si>
    <t>Rent Roll Notes</t>
  </si>
  <si>
    <t>PROJECT DESCRIPTION</t>
  </si>
  <si>
    <t>Please provide a summary that best describes your proposed residential project and its objectives. This summary may be used in public communications about your project if it is approved (maximum 1,000 character/spaces).</t>
  </si>
  <si>
    <t>Why is financial support from the program required to achieve your objective and outcomes? (maximum 1,000 characters/spaces)</t>
  </si>
  <si>
    <t>If applicable, describe the financial support that your project has received or that you will be seeking from other level(s) of government or agencies, including the sources and amounts (maximum 1,000 characters/spaces).</t>
  </si>
  <si>
    <t>Please describe the experience of your project team and partners in developing and operating comparable projects. (maximum 1,000 characters/spaces).</t>
  </si>
  <si>
    <t>If applicable, explain how the commercial rentable space and/or any tenant support/amenity spaces in your project will be used (maximum 1,000 characters/spaces).</t>
  </si>
  <si>
    <t>TARGETED, SUPPORTIVE OR TRANSITIONAL HOUSING PROJECTS -  If relevant, please specify which priority tenant groups you are targeting and describe your organization's capacity and experience in serving these specific target populations. Please describe what service and supports will be provided to residents of the proposed project and how they will be delivered. Please attach supporting materials as required.  (maximum 1,000 characters/spaces).</t>
  </si>
  <si>
    <t>Please describe any social or environmental impacts of the project not described above, including accessibility considerations, employment and social procurement impacts, green building measures, demonstrated community support, etc. Please attach supporting materials as required (maximum 1,000 characters/spaces).</t>
  </si>
  <si>
    <t xml:space="preserve">PLANNING ALIGNMENT: Please describe how the project aligns with any of the following City of Winnipeg policies/documents: OurWinnipeg 2045, Complete Communities Direction Strategy 2.0, Winnipeg Transit Master Plan, Poverty Reduction Strategy, Housing Needs Assessment (see Background tab) (maximum 1,000 characters/ spaces). </t>
  </si>
  <si>
    <t>If applying for a New or Expanded Business Grant, please estimate the number of new jobs that will be created and maintained after project completion. Describe the nature of the new jobs and their alignment with economic development objectives in OurWinnipeg 2045 and the Economic Growth Action Plan launched by the Province of Manitoba in December 2018 (maximum 1,000 characters/spaces).</t>
  </si>
  <si>
    <t>If applying for a Heritage Building Conservation Grant, please describe the plans for conservation of the character-defining elements of the heritage building (maximum 1,000 characters/spaces).</t>
  </si>
  <si>
    <t>Describe the vacant or underutilized building(s) targetted with this project. What is its current or most recent use? How long has the building(s) been vacant or underutilized? Why has it been vacant or underutilized? Are you aware of any negative impacts on the community that this vacant or underutilized building(s) has been causing (e.g. safety concerns, resident displacement)? (maximum 1,000 characters/spaces).</t>
  </si>
  <si>
    <t xml:space="preserve"> If the applicant is not the current owner of the building, how does the applicant plan to secure ownership/long-term lease of the property? (maximum 1,000 characters/spaces)</t>
  </si>
  <si>
    <t>Describe the work that is anticipated to be needed to bring the building(s) into occupancy. Include a high-level project timeline with anticipated dates of key milestones. If you have a project schedule, you can include that as an attachment (maximum 1,000 characters/spaces).</t>
  </si>
  <si>
    <r>
      <rPr>
        <sz val="8"/>
        <color rgb="FF000000"/>
        <rFont val="Calibri"/>
        <family val="2"/>
      </rPr>
      <t xml:space="preserve">If </t>
    </r>
    <r>
      <rPr>
        <b/>
        <sz val="8"/>
        <color rgb="FF000000"/>
        <rFont val="Calibri"/>
        <family val="2"/>
      </rPr>
      <t>affordable homeownership</t>
    </r>
    <r>
      <rPr>
        <sz val="8"/>
        <color rgb="FF000000"/>
        <rFont val="Calibri"/>
        <family val="2"/>
      </rPr>
      <t xml:space="preserve"> is being proposed, please describe the approach to affordable homeownership, including selection of prospective homeowners, any capacity building/support offered, and any ongoing commitments or involvement after the initial sale to the homeowner. If the proposal includes </t>
    </r>
    <r>
      <rPr>
        <b/>
        <sz val="8"/>
        <color rgb="FF000000"/>
        <rFont val="Calibri"/>
        <family val="2"/>
      </rPr>
      <t>fewer affordable units</t>
    </r>
    <r>
      <rPr>
        <sz val="8"/>
        <color rgb="FF000000"/>
        <rFont val="Calibri"/>
        <family val="2"/>
      </rPr>
      <t>, or a level of affordability that does not match the program criteria, please explain why this is necessary (maximum 1,000 characters/spaces).</t>
    </r>
  </si>
  <si>
    <t>PROJECT FUNDING EVALUATION</t>
  </si>
  <si>
    <t>ADDRESS:</t>
  </si>
  <si>
    <t>APPLICANT:</t>
  </si>
  <si>
    <t>EVALUATOR:</t>
  </si>
  <si>
    <t>please fill in name</t>
  </si>
  <si>
    <t>MINIMUM ELIGIBILITY REQUIREMENT AND PROJECT SUMMARY</t>
  </si>
  <si>
    <r>
      <t xml:space="preserve">The project meets the by-law definition of </t>
    </r>
    <r>
      <rPr>
        <sz val="8"/>
        <color theme="1"/>
        <rFont val="Calibri"/>
        <family val="2"/>
      </rPr>
      <t>new housing.</t>
    </r>
  </si>
  <si>
    <t>Market</t>
  </si>
  <si>
    <t>Attests to permit after December 5, 2023 or within 12 months.</t>
  </si>
  <si>
    <t>MLI Select</t>
  </si>
  <si>
    <t>The project has a minimum of fifty (50) units.</t>
  </si>
  <si>
    <t>Affordable</t>
  </si>
  <si>
    <t>Project meets the affordability requirements for its category.</t>
  </si>
  <si>
    <t>Affordable RGI</t>
  </si>
  <si>
    <t>Meets geographic criteria for MSHIP.</t>
  </si>
  <si>
    <t>Total Units</t>
  </si>
  <si>
    <t>Are there any infrastructure barriers?</t>
  </si>
  <si>
    <t>REQUEST</t>
  </si>
  <si>
    <t>RECOMMENDED</t>
  </si>
  <si>
    <t>Multi-Family Sustainable Housing Infrastructure Program (MSHIP)</t>
  </si>
  <si>
    <t>MERIT EVALUATION</t>
  </si>
  <si>
    <t>/</t>
  </si>
  <si>
    <t>READINESS &amp; FEASIBILITY</t>
  </si>
  <si>
    <t>POINTS:</t>
  </si>
  <si>
    <t>NOTES:</t>
  </si>
  <si>
    <t>Zoning:</t>
  </si>
  <si>
    <t>Budget Class and Merit:</t>
  </si>
  <si>
    <t>Other funding secured:</t>
  </si>
  <si>
    <t>Degree of Readiness and Feasibility:</t>
  </si>
  <si>
    <t>• Does the applicant have capacity and a strong development team to complete the project?</t>
  </si>
  <si>
    <t xml:space="preserve">• Have funding sources been secured and/or can the project meet other funder requirements? </t>
  </si>
  <si>
    <t xml:space="preserve">• Can building permits reasonably be secured within 12 months of approval?  </t>
  </si>
  <si>
    <t>• Are operating costs adequately considered and in line with industry standards?</t>
  </si>
  <si>
    <t>SOCIAL AND ENVIRONMENTAL IMPACT</t>
  </si>
  <si>
    <t>Project Ownership:</t>
  </si>
  <si>
    <t>% of Affordable Units:</t>
  </si>
  <si>
    <t>Affordability Level:</t>
  </si>
  <si>
    <t>Energy Efficiency</t>
  </si>
  <si>
    <t>Accessibility</t>
  </si>
  <si>
    <t xml:space="preserve">• Is the project exceeding the affordability requirements for its category? </t>
  </si>
  <si>
    <t xml:space="preserve">• To what degree is the project serving priority groups or vulnerable populations? </t>
  </si>
  <si>
    <t>• Is the project achieving a high energy efficiency target or fully accessible units?</t>
  </si>
  <si>
    <t>HAF FUNDING EFFICIENCY</t>
  </si>
  <si>
    <t>Number of Units Created:</t>
  </si>
  <si>
    <t>Construction Cost Per Sq Ft:</t>
  </si>
  <si>
    <t>Per Unit:</t>
  </si>
  <si>
    <t>Project Financial Need:</t>
  </si>
  <si>
    <t>Degree of HAF Funding Efficiency:</t>
  </si>
  <si>
    <t>• If building permits are already secured, will it likely proceed without HAF funding?</t>
  </si>
  <si>
    <t>• Does the project appear to need the financial support, is the market return too high?</t>
  </si>
  <si>
    <t>• Are higher costs warranted due to on-site support spaces or higher energy efficiency?</t>
  </si>
  <si>
    <t>Does the location of the added infrastructure facilitate future projects?</t>
  </si>
  <si>
    <t>CITY PLANNING AND POLICY ALIGNMENT</t>
  </si>
  <si>
    <t>Degree of City Planning and Policy Alignment:</t>
  </si>
  <si>
    <t xml:space="preserve">• Is the project located in close proximity to the Primary Transit Network? </t>
  </si>
  <si>
    <t xml:space="preserve">• Does the project address poverty reduction (in line with the Poverty Reduction Strategy)? </t>
  </si>
  <si>
    <t>• Is the project aligned with Our Winnipeg 2045?</t>
  </si>
  <si>
    <t>• Is the project aligned with Complete Communities 2.0 priority areas for support?</t>
  </si>
  <si>
    <t xml:space="preserve">OVERALL ASSESSMENT </t>
  </si>
  <si>
    <t>• What is your overall assessment of the project?</t>
  </si>
  <si>
    <t xml:space="preserve">• What are some risks with this project?  </t>
  </si>
  <si>
    <t>• What are some unknowns?</t>
  </si>
  <si>
    <t xml:space="preserve">• What are some additional benefits to the City with this project? </t>
  </si>
  <si>
    <t>Vacant Building Grant Applicants</t>
  </si>
  <si>
    <t>Heritage and Economic Development Incentive (HEDI) applicants</t>
  </si>
  <si>
    <t>2. Complete information in all shaded fields on each of the application worksheets. If a field is not applicable to the project, enter 0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</si>
</sst>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quot;$&quot;* #,##0_);_(&quot;$&quot;* \(#,##0\);_(&quot;$&quot;* &quot;-&quot;??_);_(@_)"/>
    <numFmt numFmtId="166" formatCode="_(* #,##0_);_(* \(#,##0\);_(* &quot;-&quot;??_);_(@_)"/>
    <numFmt numFmtId="167" formatCode="&quot;$&quot;#,##0.00"/>
    <numFmt numFmtId="168" formatCode="&quot;$&quot;#,##0"/>
    <numFmt numFmtId="169" formatCode="0;\-0;&quot;-&quot;\ "/>
    <numFmt numFmtId="170" formatCode="#,##0;\-#,##0;&quot;-&quot;\ "/>
    <numFmt numFmtId="171" formatCode="&quot;$&quot;#,##0;\-\ &quot;$&quot;#,##0;&quot;-&quot;\ "/>
    <numFmt numFmtId="172" formatCode="0.0%"/>
    <numFmt numFmtId="173" formatCode="0;\-0;&quot;-&quot;;@\ "/>
    <numFmt numFmtId="174" formatCode="&quot;$&quot;#,##0.00;\-\ &quot;$&quot;#,##0.00;&quot;-&quot;\ "/>
    <numFmt numFmtId="175" formatCode="#,##0;\-#,##0;&quot;-&quot;;@\ "/>
  </numFmts>
  <fonts count="19">
    <font>
      <sz val="8"/>
      <color theme="1"/>
      <name val="Calibri"/>
      <family val="2"/>
    </font>
    <font>
      <sz val="8"/>
      <color theme="1"/>
      <name val="Calibri"/>
      <family val="2"/>
    </font>
    <font>
      <b/>
      <sz val="8"/>
      <color theme="0"/>
      <name val="Calibri"/>
      <family val="2"/>
    </font>
    <font>
      <b/>
      <sz val="8"/>
      <color theme="1"/>
      <name val="Calibri"/>
      <family val="2"/>
    </font>
    <font>
      <sz val="8"/>
      <color theme="0"/>
      <name val="Calibri"/>
      <family val="2"/>
    </font>
    <font>
      <sz val="8"/>
      <color theme="1"/>
      <name val="HelveticaNeue"/>
      <family val="2"/>
    </font>
    <font>
      <b/>
      <sz val="10"/>
      <color theme="0"/>
      <name val="Calibri"/>
      <family val="2"/>
    </font>
    <font>
      <sz val="10"/>
      <color theme="1"/>
      <name val="Calibri"/>
      <family val="2"/>
    </font>
    <font>
      <b/>
      <sz val="10"/>
      <color theme="1"/>
      <name val="Calibri"/>
      <family val="2"/>
    </font>
    <font>
      <sz val="10"/>
      <color theme="0"/>
      <name val="Calibri"/>
      <family val="2"/>
    </font>
    <font>
      <sz val="8"/>
      <color rgb="FF374151"/>
      <name val="Calibri"/>
      <family val="2"/>
    </font>
    <font>
      <sz val="8"/>
      <color rgb="FFFF0000"/>
      <name val="Calibri"/>
      <family val="2"/>
    </font>
    <font>
      <sz val="8"/>
      <color rgb="FF000000"/>
      <name val="Calibri"/>
      <family val="2"/>
    </font>
    <font>
      <i/>
      <sz val="8"/>
      <color theme="1"/>
      <name val="Calibri"/>
      <family val="2"/>
    </font>
    <font>
      <b/>
      <sz val="8"/>
      <color rgb="FF000000"/>
      <name val="Calibri"/>
      <family val="2"/>
    </font>
    <font>
      <b/>
      <sz val="8"/>
      <color rgb="FFFF0000"/>
      <name val="Calibri"/>
      <family val="2"/>
    </font>
    <font>
      <sz val="8"/>
      <name val="Calibri"/>
      <family val="2"/>
    </font>
    <font>
      <sz val="9"/>
      <color indexed="81"/>
      <name val="Tahoma"/>
      <family val="2"/>
    </font>
    <font>
      <sz val="8"/>
      <color rgb="FF000000"/>
      <name val="Calibri"/>
      <family val="2"/>
    </font>
  </fonts>
  <fills count="10">
    <fill>
      <patternFill patternType="none"/>
    </fill>
    <fill>
      <patternFill patternType="gray125"/>
    </fill>
    <fill>
      <patternFill patternType="solid">
        <fgColor theme="0"/>
        <bgColor indexed="64"/>
      </patternFill>
    </fill>
    <fill>
      <patternFill patternType="solid">
        <fgColor rgb="FF123985"/>
        <bgColor indexed="64"/>
      </patternFill>
    </fill>
    <fill>
      <patternFill patternType="solid">
        <fgColor rgb="FF00669B"/>
        <bgColor indexed="64"/>
      </patternFill>
    </fill>
    <fill>
      <patternFill patternType="solid">
        <fgColor rgb="FFFFFF00"/>
        <bgColor indexed="64"/>
      </patternFill>
    </fill>
    <fill>
      <patternFill patternType="solid">
        <fgColor rgb="FFC00000"/>
        <bgColor indexed="64"/>
      </patternFill>
    </fill>
    <fill>
      <patternFill patternType="solid">
        <fgColor rgb="FFFFFFFF"/>
        <bgColor rgb="FF000000"/>
      </patternFill>
    </fill>
    <fill>
      <patternFill patternType="solid">
        <fgColor theme="2" tint="-0.249977111117893"/>
        <bgColor indexed="64"/>
      </patternFill>
    </fill>
    <fill>
      <patternFill patternType="solid">
        <fgColor theme="0"/>
        <bgColor rgb="FF000000"/>
      </patternFill>
    </fill>
  </fills>
  <borders count="13">
    <border>
      <left/>
      <right/>
      <top/>
      <bottom/>
      <diagonal/>
    </border>
    <border>
      <left style="thin">
        <color rgb="FF123985"/>
      </left>
      <right/>
      <top style="thin">
        <color rgb="FF123985"/>
      </top>
      <bottom/>
      <diagonal/>
    </border>
    <border>
      <left/>
      <right/>
      <top style="thin">
        <color rgb="FF123985"/>
      </top>
      <bottom/>
      <diagonal/>
    </border>
    <border>
      <left/>
      <right style="thin">
        <color rgb="FF123985"/>
      </right>
      <top style="thin">
        <color rgb="FF123985"/>
      </top>
      <bottom/>
      <diagonal/>
    </border>
    <border>
      <left style="thin">
        <color rgb="FF123985"/>
      </left>
      <right/>
      <top/>
      <bottom/>
      <diagonal/>
    </border>
    <border>
      <left/>
      <right style="thin">
        <color rgb="FF123985"/>
      </right>
      <top/>
      <bottom/>
      <diagonal/>
    </border>
    <border>
      <left/>
      <right/>
      <top style="thin">
        <color indexed="64"/>
      </top>
      <bottom style="double">
        <color indexed="64"/>
      </bottom>
      <diagonal/>
    </border>
    <border>
      <left/>
      <right/>
      <top style="thin">
        <color auto="1"/>
      </top>
      <bottom/>
      <diagonal/>
    </border>
    <border>
      <left style="thin">
        <color rgb="FF123985"/>
      </left>
      <right/>
      <top/>
      <bottom style="thin">
        <color rgb="FF123985"/>
      </bottom>
      <diagonal/>
    </border>
    <border>
      <left/>
      <right/>
      <top/>
      <bottom style="thin">
        <color rgb="FF123985"/>
      </bottom>
      <diagonal/>
    </border>
    <border>
      <left/>
      <right style="thin">
        <color rgb="FF123985"/>
      </right>
      <top/>
      <bottom style="thin">
        <color rgb="FF123985"/>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cellStyleXfs>
  <cellXfs count="342">
    <xf numFmtId="0" fontId="0" fillId="0" borderId="0" xfId="0"/>
    <xf numFmtId="0" fontId="0" fillId="2" borderId="0" xfId="0" applyFill="1"/>
    <xf numFmtId="0" fontId="4" fillId="3" borderId="2" xfId="0" applyFont="1"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0" fillId="2" borderId="5" xfId="0" applyFill="1" applyBorder="1" applyAlignment="1">
      <alignment vertical="center"/>
    </xf>
    <xf numFmtId="0" fontId="4" fillId="4" borderId="0" xfId="0" applyFont="1" applyFill="1"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49" fontId="0" fillId="2" borderId="0" xfId="0" applyNumberFormat="1" applyFill="1" applyAlignment="1">
      <alignment horizontal="right" vertical="center" indent="1"/>
    </xf>
    <xf numFmtId="0" fontId="0" fillId="2" borderId="0" xfId="0" applyFill="1" applyAlignment="1">
      <alignment horizontal="right" vertical="center" indent="1"/>
    </xf>
    <xf numFmtId="0" fontId="0" fillId="4" borderId="0" xfId="0" applyFill="1" applyAlignment="1">
      <alignment vertical="center"/>
    </xf>
    <xf numFmtId="0" fontId="0" fillId="0" borderId="0" xfId="0" applyAlignment="1">
      <alignment horizontal="right" vertical="center" indent="1"/>
    </xf>
    <xf numFmtId="0" fontId="0" fillId="0" borderId="0" xfId="0" applyAlignment="1">
      <alignment vertical="center"/>
    </xf>
    <xf numFmtId="0" fontId="2" fillId="4" borderId="0" xfId="0" applyFont="1" applyFill="1" applyAlignment="1">
      <alignment horizontal="left" vertical="center" indent="1"/>
    </xf>
    <xf numFmtId="0" fontId="2" fillId="2" borderId="0" xfId="0" applyFont="1" applyFill="1" applyAlignment="1">
      <alignment horizontal="left" vertical="center" indent="1"/>
    </xf>
    <xf numFmtId="49" fontId="2" fillId="4" borderId="0" xfId="0" applyNumberFormat="1" applyFont="1" applyFill="1" applyAlignment="1">
      <alignment horizontal="left" vertical="center" indent="1"/>
    </xf>
    <xf numFmtId="49" fontId="2" fillId="2" borderId="0" xfId="0" applyNumberFormat="1" applyFont="1" applyFill="1" applyAlignment="1">
      <alignment horizontal="left" vertical="center" indent="1"/>
    </xf>
    <xf numFmtId="49" fontId="3" fillId="2" borderId="0" xfId="0" applyNumberFormat="1" applyFont="1" applyFill="1" applyAlignment="1">
      <alignment horizontal="left" vertical="center" indent="1"/>
    </xf>
    <xf numFmtId="0" fontId="0" fillId="0" borderId="8" xfId="0" applyBorder="1"/>
    <xf numFmtId="0" fontId="0" fillId="0" borderId="10" xfId="0" applyBorder="1"/>
    <xf numFmtId="0" fontId="0" fillId="3" borderId="1" xfId="0" applyFill="1" applyBorder="1" applyAlignment="1">
      <alignment vertical="center"/>
    </xf>
    <xf numFmtId="166" fontId="1" fillId="2" borderId="7" xfId="1" applyNumberFormat="1" applyFont="1" applyFill="1" applyBorder="1" applyAlignment="1" applyProtection="1">
      <alignment vertical="center"/>
    </xf>
    <xf numFmtId="166" fontId="0" fillId="2" borderId="7" xfId="1" applyNumberFormat="1" applyFont="1" applyFill="1" applyBorder="1" applyAlignment="1" applyProtection="1">
      <alignment vertical="center"/>
    </xf>
    <xf numFmtId="166" fontId="1" fillId="2" borderId="6" xfId="1" applyNumberFormat="1" applyFont="1" applyFill="1" applyBorder="1" applyAlignment="1" applyProtection="1">
      <alignment vertical="center"/>
    </xf>
    <xf numFmtId="166" fontId="10" fillId="2" borderId="7" xfId="1" applyNumberFormat="1" applyFont="1" applyFill="1" applyBorder="1" applyAlignment="1" applyProtection="1">
      <alignment vertical="center"/>
    </xf>
    <xf numFmtId="166" fontId="0" fillId="2" borderId="6" xfId="0" applyNumberFormat="1" applyFill="1" applyBorder="1" applyAlignment="1">
      <alignment vertical="center"/>
    </xf>
    <xf numFmtId="0" fontId="6" fillId="3" borderId="2" xfId="0" applyFont="1" applyFill="1" applyBorder="1" applyAlignment="1">
      <alignment horizontal="center" vertical="center"/>
    </xf>
    <xf numFmtId="0" fontId="1" fillId="2" borderId="0" xfId="3" applyFont="1" applyFill="1" applyAlignment="1">
      <alignment horizontal="center" vertical="center"/>
    </xf>
    <xf numFmtId="0" fontId="0" fillId="0" borderId="0" xfId="0" applyAlignment="1">
      <alignment horizontal="center"/>
    </xf>
    <xf numFmtId="0" fontId="4" fillId="3" borderId="2" xfId="0" applyFont="1" applyFill="1" applyBorder="1" applyAlignment="1">
      <alignment horizontal="center" vertical="center"/>
    </xf>
    <xf numFmtId="166" fontId="0" fillId="2" borderId="11" xfId="1" applyNumberFormat="1" applyFont="1" applyFill="1" applyBorder="1" applyAlignment="1" applyProtection="1">
      <alignment vertical="center"/>
      <protection locked="0"/>
    </xf>
    <xf numFmtId="0" fontId="6" fillId="6" borderId="0" xfId="0" applyFont="1" applyFill="1" applyAlignment="1">
      <alignment horizontal="left" vertical="center" indent="1"/>
    </xf>
    <xf numFmtId="0" fontId="0" fillId="2" borderId="9" xfId="0" applyFill="1" applyBorder="1"/>
    <xf numFmtId="0" fontId="0" fillId="2" borderId="0" xfId="0" applyFill="1" applyAlignment="1">
      <alignment horizontal="left" vertical="center" indent="1"/>
    </xf>
    <xf numFmtId="0" fontId="0" fillId="2" borderId="0" xfId="0" applyFill="1" applyAlignment="1">
      <alignment horizontal="center" vertical="center"/>
    </xf>
    <xf numFmtId="0" fontId="2" fillId="4" borderId="0" xfId="0" applyFont="1" applyFill="1" applyAlignment="1">
      <alignment horizontal="center" vertical="center"/>
    </xf>
    <xf numFmtId="0" fontId="0" fillId="4" borderId="0" xfId="0" applyFill="1" applyAlignment="1">
      <alignment horizontal="center"/>
    </xf>
    <xf numFmtId="0" fontId="0" fillId="2" borderId="0" xfId="0" applyFill="1" applyAlignment="1">
      <alignment horizontal="center"/>
    </xf>
    <xf numFmtId="0" fontId="0" fillId="2" borderId="0" xfId="0" applyFill="1" applyAlignment="1">
      <alignment horizontal="right" vertical="center"/>
    </xf>
    <xf numFmtId="0" fontId="3" fillId="2" borderId="0" xfId="0" applyFont="1" applyFill="1" applyAlignment="1">
      <alignment vertical="center"/>
    </xf>
    <xf numFmtId="0" fontId="0" fillId="2" borderId="0" xfId="3" applyFont="1" applyFill="1" applyAlignment="1">
      <alignment horizontal="right" vertical="center"/>
    </xf>
    <xf numFmtId="166" fontId="0" fillId="2" borderId="0" xfId="1" applyNumberFormat="1" applyFont="1" applyFill="1" applyBorder="1" applyAlignment="1" applyProtection="1">
      <alignment vertical="center"/>
      <protection locked="0"/>
    </xf>
    <xf numFmtId="0" fontId="1" fillId="2" borderId="0" xfId="3" applyFont="1" applyFill="1" applyAlignment="1">
      <alignment horizontal="right" vertical="center"/>
    </xf>
    <xf numFmtId="166" fontId="10" fillId="2" borderId="0" xfId="1" applyNumberFormat="1" applyFont="1" applyFill="1" applyBorder="1" applyAlignment="1" applyProtection="1">
      <alignment vertical="center"/>
    </xf>
    <xf numFmtId="0" fontId="1" fillId="2" borderId="0" xfId="3" applyFont="1" applyFill="1" applyAlignment="1">
      <alignment vertical="center"/>
    </xf>
    <xf numFmtId="166" fontId="1" fillId="2" borderId="0" xfId="1" applyNumberFormat="1" applyFont="1" applyFill="1" applyBorder="1" applyAlignment="1" applyProtection="1">
      <alignment vertical="center"/>
    </xf>
    <xf numFmtId="0" fontId="1" fillId="2" borderId="0" xfId="3" applyFont="1" applyFill="1" applyAlignment="1">
      <alignment horizontal="left" vertical="center"/>
    </xf>
    <xf numFmtId="0" fontId="3" fillId="2" borderId="0" xfId="0" applyFont="1" applyFill="1" applyAlignment="1">
      <alignment horizontal="left" vertical="center"/>
    </xf>
    <xf numFmtId="0" fontId="0" fillId="2" borderId="8" xfId="0" applyFill="1" applyBorder="1"/>
    <xf numFmtId="0" fontId="0" fillId="2" borderId="10" xfId="0" applyFill="1" applyBorder="1"/>
    <xf numFmtId="0" fontId="6" fillId="3" borderId="2" xfId="0" applyFont="1" applyFill="1" applyBorder="1" applyAlignment="1">
      <alignment horizontal="left" vertical="center"/>
    </xf>
    <xf numFmtId="0" fontId="9" fillId="3" borderId="2" xfId="0" applyFont="1" applyFill="1" applyBorder="1" applyAlignment="1">
      <alignment horizontal="right" vertical="center"/>
    </xf>
    <xf numFmtId="0" fontId="12" fillId="7" borderId="0" xfId="0" applyFont="1" applyFill="1" applyAlignment="1">
      <alignment vertical="center"/>
    </xf>
    <xf numFmtId="0" fontId="0" fillId="0" borderId="0" xfId="0" applyAlignment="1">
      <alignment horizontal="center" vertical="center"/>
    </xf>
    <xf numFmtId="0" fontId="1" fillId="3" borderId="1" xfId="3" applyFont="1" applyFill="1" applyBorder="1" applyAlignment="1">
      <alignment vertical="center"/>
    </xf>
    <xf numFmtId="0" fontId="6" fillId="3" borderId="2" xfId="3" applyFont="1" applyFill="1" applyBorder="1" applyAlignment="1">
      <alignment horizontal="right" vertical="center"/>
    </xf>
    <xf numFmtId="0" fontId="4" fillId="3" borderId="2" xfId="3" applyFont="1" applyFill="1" applyBorder="1" applyAlignment="1">
      <alignment vertical="center"/>
    </xf>
    <xf numFmtId="0" fontId="1" fillId="3" borderId="2" xfId="3" applyFont="1" applyFill="1" applyBorder="1" applyAlignment="1">
      <alignment horizontal="left" vertical="center"/>
    </xf>
    <xf numFmtId="0" fontId="1" fillId="3" borderId="2" xfId="3" applyFont="1" applyFill="1" applyBorder="1" applyAlignment="1">
      <alignment vertical="center"/>
    </xf>
    <xf numFmtId="0" fontId="0" fillId="0" borderId="0" xfId="0" applyAlignment="1">
      <alignment horizontal="right" vertical="center"/>
    </xf>
    <xf numFmtId="0" fontId="4" fillId="3" borderId="2" xfId="3" applyFont="1" applyFill="1" applyBorder="1" applyAlignment="1">
      <alignment horizontal="center" vertical="center"/>
    </xf>
    <xf numFmtId="0" fontId="1" fillId="2" borderId="11" xfId="0" applyFont="1" applyFill="1" applyBorder="1" applyAlignment="1">
      <alignment horizontal="right"/>
    </xf>
    <xf numFmtId="0" fontId="1" fillId="2" borderId="11" xfId="0" applyFont="1" applyFill="1" applyBorder="1"/>
    <xf numFmtId="0" fontId="1" fillId="2" borderId="11" xfId="0" applyFont="1" applyFill="1" applyBorder="1" applyAlignment="1">
      <alignment horizontal="center"/>
    </xf>
    <xf numFmtId="0" fontId="3" fillId="2" borderId="11" xfId="3" applyFont="1" applyFill="1" applyBorder="1" applyAlignment="1">
      <alignment horizontal="left" vertical="center"/>
    </xf>
    <xf numFmtId="9" fontId="0" fillId="2" borderId="0" xfId="2" applyFont="1" applyFill="1" applyBorder="1" applyAlignment="1">
      <alignment horizontal="right" vertical="center"/>
    </xf>
    <xf numFmtId="0" fontId="7" fillId="2" borderId="4" xfId="3" applyFont="1" applyFill="1" applyBorder="1" applyAlignment="1">
      <alignment vertical="center"/>
    </xf>
    <xf numFmtId="0" fontId="7" fillId="2" borderId="5" xfId="3" applyFont="1" applyFill="1" applyBorder="1" applyAlignment="1">
      <alignment vertical="center"/>
    </xf>
    <xf numFmtId="0" fontId="0" fillId="3" borderId="1" xfId="0" applyFill="1" applyBorder="1"/>
    <xf numFmtId="0" fontId="0" fillId="2" borderId="4" xfId="0" applyFill="1" applyBorder="1"/>
    <xf numFmtId="0" fontId="0" fillId="2" borderId="5" xfId="0" applyFill="1" applyBorder="1"/>
    <xf numFmtId="173" fontId="0" fillId="2" borderId="0" xfId="0" applyNumberFormat="1" applyFill="1" applyAlignment="1" applyProtection="1">
      <alignment horizontal="left" vertical="center"/>
      <protection locked="0"/>
    </xf>
    <xf numFmtId="173" fontId="0" fillId="2" borderId="0" xfId="0" applyNumberFormat="1" applyFill="1" applyAlignment="1" applyProtection="1">
      <alignment vertical="center"/>
      <protection locked="0"/>
    </xf>
    <xf numFmtId="0" fontId="0" fillId="2" borderId="0" xfId="0" applyFill="1" applyAlignment="1" applyProtection="1">
      <alignment vertical="center"/>
      <protection locked="0"/>
    </xf>
    <xf numFmtId="166" fontId="0" fillId="0" borderId="0" xfId="0" applyNumberFormat="1"/>
    <xf numFmtId="0" fontId="11" fillId="2" borderId="0" xfId="0" applyFont="1" applyFill="1" applyAlignment="1">
      <alignment horizontal="right" vertical="center"/>
    </xf>
    <xf numFmtId="166" fontId="0" fillId="2" borderId="0" xfId="1" applyNumberFormat="1" applyFont="1" applyFill="1" applyBorder="1" applyAlignment="1" applyProtection="1">
      <alignment horizontal="right" vertical="center"/>
      <protection locked="0"/>
    </xf>
    <xf numFmtId="166" fontId="0" fillId="0" borderId="11" xfId="0" applyNumberFormat="1" applyBorder="1" applyProtection="1">
      <protection locked="0"/>
    </xf>
    <xf numFmtId="1" fontId="0" fillId="2" borderId="0" xfId="0" applyNumberFormat="1" applyFill="1" applyAlignment="1" applyProtection="1">
      <alignment horizontal="right" vertical="center" indent="1"/>
      <protection locked="0"/>
    </xf>
    <xf numFmtId="0" fontId="11" fillId="2" borderId="0" xfId="0" applyFont="1" applyFill="1" applyAlignment="1">
      <alignment vertical="top" wrapText="1"/>
    </xf>
    <xf numFmtId="0" fontId="11" fillId="2" borderId="0" xfId="0" applyFont="1" applyFill="1" applyAlignment="1">
      <alignment horizontal="left" vertical="top" wrapText="1"/>
    </xf>
    <xf numFmtId="0" fontId="0" fillId="4" borderId="0" xfId="0" applyFill="1"/>
    <xf numFmtId="0" fontId="0" fillId="3" borderId="0" xfId="0" applyFill="1"/>
    <xf numFmtId="0" fontId="1" fillId="2" borderId="4" xfId="3" applyFont="1" applyFill="1" applyBorder="1" applyAlignment="1">
      <alignment vertical="center"/>
    </xf>
    <xf numFmtId="169" fontId="1" fillId="2" borderId="0" xfId="1" applyNumberFormat="1" applyFont="1" applyFill="1" applyBorder="1" applyAlignment="1" applyProtection="1">
      <alignment horizontal="center" vertical="center"/>
      <protection locked="0"/>
    </xf>
    <xf numFmtId="169" fontId="0" fillId="2" borderId="11" xfId="1" applyNumberFormat="1" applyFont="1" applyFill="1" applyBorder="1" applyAlignment="1" applyProtection="1">
      <alignment horizontal="center" vertical="center"/>
      <protection locked="0"/>
    </xf>
    <xf numFmtId="171" fontId="0" fillId="2" borderId="11" xfId="0" applyNumberFormat="1" applyFill="1" applyBorder="1"/>
    <xf numFmtId="169" fontId="1" fillId="2" borderId="7" xfId="1" applyNumberFormat="1" applyFont="1" applyFill="1" applyBorder="1" applyAlignment="1">
      <alignment horizontal="center" vertical="center"/>
    </xf>
    <xf numFmtId="171" fontId="0" fillId="2" borderId="11" xfId="0" applyNumberFormat="1" applyFill="1" applyBorder="1" applyAlignment="1">
      <alignment vertical="center"/>
    </xf>
    <xf numFmtId="169" fontId="0" fillId="2" borderId="0" xfId="1" applyNumberFormat="1" applyFont="1" applyFill="1" applyBorder="1" applyAlignment="1" applyProtection="1">
      <alignment horizontal="center" vertical="center"/>
      <protection locked="0"/>
    </xf>
    <xf numFmtId="164" fontId="1" fillId="2" borderId="11" xfId="3" applyNumberFormat="1" applyFont="1" applyFill="1" applyBorder="1" applyAlignment="1">
      <alignment vertical="center"/>
    </xf>
    <xf numFmtId="165" fontId="1" fillId="2" borderId="0" xfId="7" applyNumberFormat="1" applyFont="1" applyFill="1" applyBorder="1" applyAlignment="1" applyProtection="1">
      <alignment vertical="center"/>
      <protection locked="0"/>
    </xf>
    <xf numFmtId="165" fontId="1" fillId="2" borderId="7" xfId="7" applyNumberFormat="1" applyFont="1" applyFill="1" applyBorder="1" applyAlignment="1">
      <alignment vertical="center"/>
    </xf>
    <xf numFmtId="0" fontId="1" fillId="2" borderId="5" xfId="3" applyFont="1" applyFill="1" applyBorder="1" applyAlignment="1">
      <alignment vertical="center"/>
    </xf>
    <xf numFmtId="0" fontId="3" fillId="2" borderId="0" xfId="0" applyFont="1" applyFill="1" applyAlignment="1">
      <alignment horizontal="center" vertical="center"/>
    </xf>
    <xf numFmtId="164" fontId="1" fillId="2" borderId="11" xfId="3" applyNumberFormat="1" applyFont="1" applyFill="1" applyBorder="1" applyAlignment="1" applyProtection="1">
      <alignment vertical="center"/>
      <protection locked="0"/>
    </xf>
    <xf numFmtId="9" fontId="1" fillId="2" borderId="0" xfId="2" applyFont="1" applyFill="1" applyBorder="1" applyAlignment="1">
      <alignment horizontal="right" vertical="center"/>
    </xf>
    <xf numFmtId="0" fontId="0" fillId="2" borderId="5" xfId="3" applyFont="1" applyFill="1" applyBorder="1" applyAlignment="1">
      <alignment vertical="center"/>
    </xf>
    <xf numFmtId="0" fontId="6" fillId="3" borderId="2" xfId="3" applyFont="1" applyFill="1" applyBorder="1" applyAlignment="1">
      <alignment horizontal="left" vertical="center"/>
    </xf>
    <xf numFmtId="0" fontId="0" fillId="0" borderId="0" xfId="0" applyAlignment="1" applyProtection="1">
      <alignment vertical="center"/>
      <protection locked="0"/>
    </xf>
    <xf numFmtId="43" fontId="0" fillId="2" borderId="0" xfId="0" applyNumberFormat="1" applyFill="1" applyAlignment="1" applyProtection="1">
      <alignment horizontal="right" vertical="center"/>
      <protection locked="0"/>
    </xf>
    <xf numFmtId="0" fontId="0" fillId="2" borderId="4" xfId="0" applyFill="1" applyBorder="1" applyAlignment="1">
      <alignment horizontal="center"/>
    </xf>
    <xf numFmtId="0" fontId="0" fillId="2" borderId="5" xfId="0" applyFill="1" applyBorder="1" applyAlignment="1">
      <alignment horizontal="center"/>
    </xf>
    <xf numFmtId="0" fontId="9" fillId="3" borderId="2" xfId="3" applyFont="1" applyFill="1" applyBorder="1" applyAlignment="1">
      <alignment horizontal="right" vertical="center"/>
    </xf>
    <xf numFmtId="49" fontId="0" fillId="2" borderId="0" xfId="0" applyNumberFormat="1" applyFill="1"/>
    <xf numFmtId="49" fontId="0" fillId="2" borderId="0" xfId="0" applyNumberFormat="1" applyFill="1" applyAlignment="1">
      <alignment horizontal="left" vertical="center" wrapText="1"/>
    </xf>
    <xf numFmtId="49" fontId="8" fillId="2" borderId="0" xfId="0" applyNumberFormat="1" applyFont="1" applyFill="1" applyAlignment="1">
      <alignment horizontal="left" vertical="center" wrapText="1"/>
    </xf>
    <xf numFmtId="49" fontId="0" fillId="0" borderId="0" xfId="0" applyNumberFormat="1"/>
    <xf numFmtId="49" fontId="0" fillId="2" borderId="0" xfId="0" applyNumberFormat="1" applyFill="1" applyAlignment="1">
      <alignment vertical="top" wrapText="1"/>
    </xf>
    <xf numFmtId="49" fontId="0" fillId="2" borderId="0" xfId="0" applyNumberFormat="1" applyFill="1" applyAlignment="1">
      <alignment horizontal="left" vertical="top" wrapText="1" indent="4"/>
    </xf>
    <xf numFmtId="49" fontId="3" fillId="2" borderId="0" xfId="0" applyNumberFormat="1" applyFont="1" applyFill="1" applyAlignment="1">
      <alignment horizontal="left" vertical="top" wrapText="1" indent="4"/>
    </xf>
    <xf numFmtId="49" fontId="6" fillId="4" borderId="0" xfId="0" applyNumberFormat="1" applyFont="1" applyFill="1" applyAlignment="1">
      <alignment horizontal="left" vertical="center" wrapText="1" indent="1"/>
    </xf>
    <xf numFmtId="49" fontId="6" fillId="4" borderId="0" xfId="0" applyNumberFormat="1" applyFont="1" applyFill="1" applyAlignment="1">
      <alignment horizontal="left" vertical="top" wrapText="1" indent="1"/>
    </xf>
    <xf numFmtId="49" fontId="6" fillId="2" borderId="0" xfId="0" applyNumberFormat="1" applyFont="1" applyFill="1" applyAlignment="1">
      <alignment horizontal="left" vertical="center" wrapText="1" indent="1"/>
    </xf>
    <xf numFmtId="49" fontId="0" fillId="2" borderId="0" xfId="0" applyNumberFormat="1" applyFill="1" applyAlignment="1">
      <alignment vertical="center"/>
    </xf>
    <xf numFmtId="49" fontId="3" fillId="2" borderId="0" xfId="0" applyNumberFormat="1" applyFont="1" applyFill="1" applyAlignment="1">
      <alignment horizontal="left" vertical="center" wrapText="1" indent="4"/>
    </xf>
    <xf numFmtId="49" fontId="0" fillId="2" borderId="0" xfId="0" applyNumberFormat="1" applyFill="1" applyAlignment="1">
      <alignment horizontal="left" vertical="center" wrapText="1" indent="3"/>
    </xf>
    <xf numFmtId="49" fontId="0" fillId="2" borderId="0" xfId="0" applyNumberFormat="1" applyFill="1" applyAlignment="1">
      <alignment horizontal="left" vertical="center" wrapText="1" indent="4"/>
    </xf>
    <xf numFmtId="49" fontId="6" fillId="2" borderId="0" xfId="0" applyNumberFormat="1" applyFont="1" applyFill="1" applyAlignment="1">
      <alignment vertical="top" wrapText="1"/>
    </xf>
    <xf numFmtId="49" fontId="0" fillId="2" borderId="9" xfId="0" applyNumberFormat="1" applyFill="1" applyBorder="1"/>
    <xf numFmtId="49" fontId="6" fillId="4" borderId="0" xfId="0" applyNumberFormat="1" applyFont="1" applyFill="1" applyAlignment="1">
      <alignment horizontal="left" wrapText="1" indent="1"/>
    </xf>
    <xf numFmtId="0" fontId="0" fillId="2" borderId="0" xfId="0" applyFill="1" applyAlignment="1">
      <alignment horizontal="right" indent="1"/>
    </xf>
    <xf numFmtId="0" fontId="13" fillId="2" borderId="0" xfId="3" applyFont="1" applyFill="1" applyAlignment="1">
      <alignment horizontal="right" vertical="center"/>
    </xf>
    <xf numFmtId="43" fontId="0" fillId="2" borderId="0" xfId="0" applyNumberFormat="1" applyFill="1" applyAlignment="1" applyProtection="1">
      <alignment horizontal="left" vertical="center"/>
      <protection locked="0"/>
    </xf>
    <xf numFmtId="169" fontId="1" fillId="2" borderId="0" xfId="1" applyNumberFormat="1" applyFont="1" applyFill="1" applyBorder="1" applyAlignment="1">
      <alignment horizontal="center" vertical="center"/>
    </xf>
    <xf numFmtId="171" fontId="1" fillId="2" borderId="12" xfId="3" applyNumberFormat="1" applyFont="1" applyFill="1" applyBorder="1" applyAlignment="1">
      <alignment horizontal="right" vertical="center"/>
    </xf>
    <xf numFmtId="0" fontId="1" fillId="2" borderId="12" xfId="3" applyFont="1" applyFill="1" applyBorder="1" applyAlignment="1">
      <alignment horizontal="center" vertical="center"/>
    </xf>
    <xf numFmtId="0" fontId="0" fillId="2" borderId="12" xfId="3" applyFont="1" applyFill="1" applyBorder="1" applyAlignment="1">
      <alignment vertical="center"/>
    </xf>
    <xf numFmtId="0" fontId="0" fillId="2" borderId="12" xfId="3" applyFont="1" applyFill="1" applyBorder="1" applyAlignment="1">
      <alignment horizontal="right" vertical="center"/>
    </xf>
    <xf numFmtId="169" fontId="1" fillId="2" borderId="12" xfId="3" applyNumberFormat="1" applyFont="1" applyFill="1" applyBorder="1" applyAlignment="1">
      <alignment horizontal="left" vertical="center"/>
    </xf>
    <xf numFmtId="0" fontId="7" fillId="2" borderId="0" xfId="3" applyFont="1" applyFill="1" applyAlignment="1">
      <alignment horizontal="right" vertical="center"/>
    </xf>
    <xf numFmtId="0" fontId="7" fillId="2" borderId="0" xfId="3" applyFont="1" applyFill="1" applyAlignment="1">
      <alignment vertical="center"/>
    </xf>
    <xf numFmtId="0" fontId="7" fillId="2" borderId="0" xfId="3" applyFont="1" applyFill="1" applyAlignment="1">
      <alignment horizontal="center" vertical="center"/>
    </xf>
    <xf numFmtId="0" fontId="7" fillId="2" borderId="0" xfId="3" applyFont="1" applyFill="1" applyAlignment="1">
      <alignment horizontal="right" vertical="center" indent="1"/>
    </xf>
    <xf numFmtId="0" fontId="12" fillId="9" borderId="0" xfId="0" applyFont="1" applyFill="1" applyAlignment="1">
      <alignment horizontal="left" vertical="center"/>
    </xf>
    <xf numFmtId="0" fontId="2" fillId="4" borderId="0" xfId="3" applyFont="1" applyFill="1" applyAlignment="1">
      <alignment horizontal="left" vertical="center" indent="1"/>
    </xf>
    <xf numFmtId="0" fontId="8" fillId="4" borderId="0" xfId="3" applyFont="1" applyFill="1" applyAlignment="1">
      <alignment horizontal="right" vertical="center"/>
    </xf>
    <xf numFmtId="0" fontId="6" fillId="4" borderId="0" xfId="3" applyFont="1" applyFill="1" applyAlignment="1">
      <alignment vertical="center"/>
    </xf>
    <xf numFmtId="0" fontId="6" fillId="4" borderId="0" xfId="3" applyFont="1" applyFill="1" applyAlignment="1">
      <alignment horizontal="center" vertical="center"/>
    </xf>
    <xf numFmtId="0" fontId="6" fillId="4" borderId="0" xfId="3" applyFont="1" applyFill="1" applyAlignment="1">
      <alignment horizontal="left" vertical="center"/>
    </xf>
    <xf numFmtId="0" fontId="8" fillId="0" borderId="0" xfId="3" applyFont="1" applyAlignment="1">
      <alignment horizontal="left" vertical="center"/>
    </xf>
    <xf numFmtId="0" fontId="6" fillId="4" borderId="0" xfId="3" applyFont="1" applyFill="1" applyAlignment="1">
      <alignment horizontal="left" vertical="center" indent="1"/>
    </xf>
    <xf numFmtId="0" fontId="6" fillId="4" borderId="0" xfId="3" applyFont="1" applyFill="1" applyAlignment="1">
      <alignment horizontal="left" vertical="center" indent="5"/>
    </xf>
    <xf numFmtId="0" fontId="9" fillId="4" borderId="0" xfId="3" applyFont="1" applyFill="1" applyAlignment="1">
      <alignment vertical="center"/>
    </xf>
    <xf numFmtId="0" fontId="1" fillId="2" borderId="0" xfId="3" applyFont="1" applyFill="1" applyAlignment="1">
      <alignment horizontal="right" vertical="center" indent="1"/>
    </xf>
    <xf numFmtId="0" fontId="3" fillId="2" borderId="0" xfId="3" applyFont="1" applyFill="1" applyAlignment="1">
      <alignment horizontal="left" vertical="center"/>
    </xf>
    <xf numFmtId="0" fontId="1" fillId="2" borderId="0" xfId="3" applyFont="1" applyFill="1" applyAlignment="1">
      <alignment horizontal="left" vertical="center" indent="1"/>
    </xf>
    <xf numFmtId="0" fontId="3" fillId="2" borderId="0" xfId="3" applyFont="1" applyFill="1" applyAlignment="1">
      <alignment horizontal="right" vertical="center"/>
    </xf>
    <xf numFmtId="164" fontId="10" fillId="2" borderId="0" xfId="3" applyNumberFormat="1" applyFont="1" applyFill="1" applyAlignment="1">
      <alignment vertical="center"/>
    </xf>
    <xf numFmtId="0" fontId="0" fillId="2" borderId="0" xfId="3" applyFont="1" applyFill="1" applyAlignment="1">
      <alignment horizontal="right" vertical="center" indent="1"/>
    </xf>
    <xf numFmtId="164" fontId="1" fillId="2" borderId="0" xfId="3" applyNumberFormat="1" applyFont="1" applyFill="1" applyAlignment="1" applyProtection="1">
      <alignment vertical="center"/>
      <protection locked="0"/>
    </xf>
    <xf numFmtId="0" fontId="1" fillId="2" borderId="0" xfId="3" applyFont="1" applyFill="1" applyAlignment="1" applyProtection="1">
      <alignment horizontal="center" vertical="center"/>
      <protection locked="0"/>
    </xf>
    <xf numFmtId="0" fontId="0" fillId="2" borderId="0" xfId="3" applyFont="1" applyFill="1" applyAlignment="1">
      <alignment horizontal="center" vertical="center"/>
    </xf>
    <xf numFmtId="170" fontId="0" fillId="2" borderId="0" xfId="0" applyNumberFormat="1" applyFill="1" applyProtection="1">
      <protection locked="0"/>
    </xf>
    <xf numFmtId="171" fontId="1" fillId="2" borderId="0" xfId="3" applyNumberFormat="1" applyFont="1" applyFill="1" applyAlignment="1" applyProtection="1">
      <alignment horizontal="right" vertical="center"/>
      <protection locked="0"/>
    </xf>
    <xf numFmtId="171" fontId="0" fillId="2" borderId="0" xfId="0" applyNumberFormat="1" applyFill="1"/>
    <xf numFmtId="43" fontId="0" fillId="2" borderId="0" xfId="3" applyNumberFormat="1" applyFont="1" applyFill="1" applyAlignment="1" applyProtection="1">
      <alignment horizontal="left" vertical="center"/>
      <protection locked="0"/>
    </xf>
    <xf numFmtId="168" fontId="1" fillId="2" borderId="0" xfId="3" applyNumberFormat="1" applyFont="1" applyFill="1" applyAlignment="1">
      <alignment vertical="center"/>
    </xf>
    <xf numFmtId="171" fontId="1" fillId="2" borderId="0" xfId="3" applyNumberFormat="1" applyFont="1" applyFill="1" applyAlignment="1">
      <alignment vertical="center"/>
    </xf>
    <xf numFmtId="170" fontId="0" fillId="2" borderId="0" xfId="0" applyNumberFormat="1" applyFill="1" applyAlignment="1" applyProtection="1">
      <alignment vertical="center"/>
      <protection locked="0"/>
    </xf>
    <xf numFmtId="171" fontId="0" fillId="2" borderId="0" xfId="0" applyNumberFormat="1" applyFill="1" applyAlignment="1" applyProtection="1">
      <alignment horizontal="center" vertical="center"/>
      <protection locked="0"/>
    </xf>
    <xf numFmtId="171" fontId="0" fillId="2" borderId="0" xfId="0" applyNumberFormat="1" applyFill="1" applyAlignment="1">
      <alignment vertical="center"/>
    </xf>
    <xf numFmtId="171" fontId="1" fillId="2" borderId="0" xfId="3" applyNumberFormat="1" applyFont="1" applyFill="1" applyAlignment="1">
      <alignment horizontal="right" vertical="center"/>
    </xf>
    <xf numFmtId="0" fontId="0" fillId="2" borderId="0" xfId="3" applyFont="1" applyFill="1" applyAlignment="1">
      <alignment horizontal="left" vertical="center"/>
    </xf>
    <xf numFmtId="43" fontId="0" fillId="2" borderId="0" xfId="3" applyNumberFormat="1" applyFont="1" applyFill="1" applyAlignment="1" applyProtection="1">
      <alignment vertical="center"/>
      <protection locked="0"/>
    </xf>
    <xf numFmtId="164" fontId="1" fillId="2" borderId="0" xfId="3" applyNumberFormat="1" applyFont="1" applyFill="1" applyAlignment="1">
      <alignment horizontal="left" vertical="center"/>
    </xf>
    <xf numFmtId="164" fontId="1" fillId="2" borderId="0" xfId="3" applyNumberFormat="1" applyFont="1" applyFill="1" applyAlignment="1">
      <alignment vertical="center"/>
    </xf>
    <xf numFmtId="0" fontId="3" fillId="2" borderId="0" xfId="3" applyFont="1" applyFill="1" applyAlignment="1">
      <alignment horizontal="left" vertical="center" indent="1"/>
    </xf>
    <xf numFmtId="0" fontId="11" fillId="2" borderId="0" xfId="3" applyFont="1" applyFill="1" applyAlignment="1">
      <alignment vertical="top"/>
    </xf>
    <xf numFmtId="10" fontId="1" fillId="2" borderId="0" xfId="2" applyNumberFormat="1" applyFont="1" applyFill="1" applyBorder="1" applyAlignment="1" applyProtection="1">
      <alignment vertical="center"/>
      <protection locked="0"/>
    </xf>
    <xf numFmtId="41" fontId="1" fillId="2" borderId="0" xfId="3" applyNumberFormat="1" applyFont="1" applyFill="1" applyAlignment="1" applyProtection="1">
      <alignment horizontal="right" vertical="center" indent="1"/>
      <protection locked="0"/>
    </xf>
    <xf numFmtId="0" fontId="11" fillId="2" borderId="4" xfId="3" applyFont="1" applyFill="1" applyBorder="1" applyAlignment="1">
      <alignment vertical="top"/>
    </xf>
    <xf numFmtId="174" fontId="1" fillId="2" borderId="0" xfId="3" applyNumberFormat="1" applyFont="1" applyFill="1" applyAlignment="1" applyProtection="1">
      <alignment horizontal="center" vertical="center"/>
      <protection locked="0"/>
    </xf>
    <xf numFmtId="0" fontId="0" fillId="0" borderId="9" xfId="0" applyBorder="1"/>
    <xf numFmtId="0" fontId="0" fillId="0" borderId="9" xfId="0" applyBorder="1" applyAlignment="1">
      <alignment horizontal="center"/>
    </xf>
    <xf numFmtId="0" fontId="9" fillId="3" borderId="2" xfId="3" applyFont="1" applyFill="1" applyBorder="1" applyAlignment="1">
      <alignment horizontal="right" vertical="center" indent="3"/>
    </xf>
    <xf numFmtId="0" fontId="9" fillId="3" borderId="2" xfId="0" applyFont="1" applyFill="1" applyBorder="1" applyAlignment="1">
      <alignment horizontal="right" vertical="center" indent="3"/>
    </xf>
    <xf numFmtId="49" fontId="6" fillId="3" borderId="2" xfId="0" applyNumberFormat="1" applyFont="1" applyFill="1" applyBorder="1" applyAlignment="1">
      <alignment horizontal="center" vertical="center"/>
    </xf>
    <xf numFmtId="0" fontId="9" fillId="3" borderId="3" xfId="0" applyFont="1" applyFill="1" applyBorder="1" applyAlignment="1">
      <alignment horizontal="right" vertical="center" indent="3"/>
    </xf>
    <xf numFmtId="49" fontId="6" fillId="3" borderId="2" xfId="0" applyNumberFormat="1" applyFont="1" applyFill="1" applyBorder="1" applyAlignment="1">
      <alignment vertical="center"/>
    </xf>
    <xf numFmtId="173" fontId="0" fillId="2" borderId="0" xfId="1" applyNumberFormat="1" applyFont="1" applyFill="1" applyAlignment="1" applyProtection="1">
      <alignment horizontal="left" vertical="center"/>
      <protection locked="0"/>
    </xf>
    <xf numFmtId="175" fontId="0" fillId="2" borderId="0" xfId="1" applyNumberFormat="1" applyFont="1" applyFill="1" applyAlignment="1" applyProtection="1">
      <alignment horizontal="left" vertical="center"/>
      <protection locked="0"/>
    </xf>
    <xf numFmtId="14" fontId="0" fillId="2" borderId="0" xfId="1" applyNumberFormat="1" applyFont="1" applyFill="1" applyAlignment="1" applyProtection="1">
      <alignment horizontal="left"/>
      <protection locked="0"/>
    </xf>
    <xf numFmtId="49" fontId="6" fillId="3" borderId="0" xfId="0" applyNumberFormat="1" applyFont="1" applyFill="1" applyAlignment="1">
      <alignment horizontal="right"/>
    </xf>
    <xf numFmtId="49" fontId="6" fillId="3" borderId="0" xfId="0" applyNumberFormat="1" applyFont="1" applyFill="1" applyAlignment="1">
      <alignment horizontal="left" vertical="center"/>
    </xf>
    <xf numFmtId="0" fontId="0" fillId="6" borderId="0" xfId="0" applyFill="1" applyAlignment="1">
      <alignment vertical="center"/>
    </xf>
    <xf numFmtId="0" fontId="4" fillId="6" borderId="0" xfId="0" applyFont="1" applyFill="1" applyAlignment="1">
      <alignment vertical="center"/>
    </xf>
    <xf numFmtId="0" fontId="2" fillId="6" borderId="0" xfId="0" applyFont="1" applyFill="1" applyAlignment="1">
      <alignment horizontal="left" vertical="center"/>
    </xf>
    <xf numFmtId="0" fontId="2" fillId="6" borderId="0" xfId="0" applyFont="1" applyFill="1" applyAlignment="1">
      <alignment horizontal="right" vertical="center"/>
    </xf>
    <xf numFmtId="0" fontId="4" fillId="6" borderId="0" xfId="0" applyFont="1" applyFill="1" applyAlignment="1" applyProtection="1">
      <alignment vertical="center"/>
      <protection locked="0"/>
    </xf>
    <xf numFmtId="0" fontId="0" fillId="6" borderId="0" xfId="0" applyFill="1"/>
    <xf numFmtId="0" fontId="0" fillId="2" borderId="0" xfId="1" applyNumberFormat="1" applyFont="1" applyFill="1" applyAlignment="1">
      <alignment horizontal="center"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3" fillId="2" borderId="11" xfId="0" applyFont="1" applyFill="1" applyBorder="1" applyAlignment="1">
      <alignment horizontal="left" vertical="center"/>
    </xf>
    <xf numFmtId="0" fontId="2" fillId="2" borderId="11" xfId="0" applyFont="1" applyFill="1" applyBorder="1" applyAlignment="1">
      <alignment vertical="center" wrapText="1"/>
    </xf>
    <xf numFmtId="0" fontId="0" fillId="2" borderId="11" xfId="0" applyFill="1" applyBorder="1"/>
    <xf numFmtId="0" fontId="3" fillId="2" borderId="0" xfId="0" applyFont="1" applyFill="1" applyAlignment="1">
      <alignment horizontal="right" vertical="center"/>
    </xf>
    <xf numFmtId="0" fontId="12" fillId="2" borderId="0" xfId="0" applyFont="1" applyFill="1" applyAlignment="1">
      <alignment horizontal="left" vertical="center"/>
    </xf>
    <xf numFmtId="0" fontId="0" fillId="2" borderId="0" xfId="0" applyFill="1" applyAlignment="1">
      <alignment horizontal="left"/>
    </xf>
    <xf numFmtId="0" fontId="0" fillId="2" borderId="0" xfId="0" applyFill="1" applyAlignment="1">
      <alignment horizontal="right"/>
    </xf>
    <xf numFmtId="0" fontId="12" fillId="2" borderId="0" xfId="0" applyFont="1" applyFill="1" applyAlignment="1">
      <alignment horizontal="center" vertical="center"/>
    </xf>
    <xf numFmtId="165" fontId="0" fillId="2" borderId="0" xfId="7" applyNumberFormat="1" applyFont="1" applyFill="1" applyBorder="1" applyAlignment="1">
      <alignment horizontal="center" vertical="center"/>
    </xf>
    <xf numFmtId="167" fontId="0" fillId="2" borderId="0" xfId="0" applyNumberFormat="1" applyFill="1" applyAlignment="1">
      <alignment horizontal="left" vertical="center"/>
    </xf>
    <xf numFmtId="168" fontId="0" fillId="2" borderId="0" xfId="0" applyNumberFormat="1" applyFill="1" applyAlignment="1">
      <alignment horizontal="right" vertical="center"/>
    </xf>
    <xf numFmtId="0" fontId="2" fillId="4" borderId="0" xfId="0" applyFont="1" applyFill="1" applyAlignment="1">
      <alignment horizontal="left" vertical="center" wrapText="1" indent="1"/>
    </xf>
    <xf numFmtId="0" fontId="2" fillId="4" borderId="0" xfId="0" applyFont="1" applyFill="1" applyAlignment="1">
      <alignment vertical="center"/>
    </xf>
    <xf numFmtId="0" fontId="2" fillId="4" borderId="0" xfId="1" applyNumberFormat="1" applyFont="1" applyFill="1" applyAlignment="1">
      <alignment horizontal="center" vertical="center"/>
    </xf>
    <xf numFmtId="0" fontId="2" fillId="2" borderId="0" xfId="0" applyFont="1" applyFill="1" applyAlignment="1">
      <alignment horizontal="left" vertical="center" wrapText="1" indent="1"/>
    </xf>
    <xf numFmtId="0" fontId="2" fillId="2" borderId="0" xfId="0" applyFont="1" applyFill="1" applyAlignment="1">
      <alignment vertical="center"/>
    </xf>
    <xf numFmtId="0" fontId="2" fillId="2" borderId="0" xfId="1" applyNumberFormat="1" applyFont="1" applyFill="1" applyAlignment="1">
      <alignment horizontal="center" vertical="center"/>
    </xf>
    <xf numFmtId="0" fontId="2" fillId="2" borderId="0" xfId="0" applyFont="1" applyFill="1" applyAlignment="1">
      <alignment horizontal="center" vertical="center"/>
    </xf>
    <xf numFmtId="0" fontId="14" fillId="5" borderId="0" xfId="0" applyFont="1" applyFill="1" applyAlignment="1">
      <alignment horizontal="left" vertical="center" indent="1"/>
    </xf>
    <xf numFmtId="0" fontId="14" fillId="5" borderId="0" xfId="0" applyFont="1" applyFill="1" applyAlignment="1">
      <alignment horizontal="right" vertical="center"/>
    </xf>
    <xf numFmtId="0" fontId="12" fillId="5" borderId="11" xfId="1" applyNumberFormat="1" applyFont="1" applyFill="1" applyBorder="1" applyAlignment="1">
      <alignment horizontal="center" vertical="center"/>
    </xf>
    <xf numFmtId="0" fontId="14" fillId="5" borderId="0" xfId="0" applyFont="1" applyFill="1" applyAlignment="1">
      <alignment horizontal="center" vertical="center"/>
    </xf>
    <xf numFmtId="0" fontId="0" fillId="5" borderId="11" xfId="0" applyFill="1" applyBorder="1" applyAlignment="1">
      <alignment horizontal="center" vertical="center"/>
    </xf>
    <xf numFmtId="9" fontId="0" fillId="2" borderId="0" xfId="0" applyNumberFormat="1" applyFill="1" applyAlignment="1">
      <alignment vertical="center"/>
    </xf>
    <xf numFmtId="0" fontId="3" fillId="5" borderId="0" xfId="0" applyFont="1" applyFill="1" applyAlignment="1">
      <alignment horizontal="left" vertical="center" indent="2"/>
    </xf>
    <xf numFmtId="0" fontId="0" fillId="5" borderId="0" xfId="0" applyFill="1" applyAlignment="1">
      <alignment vertical="center"/>
    </xf>
    <xf numFmtId="0" fontId="14" fillId="2" borderId="0" xfId="0" applyFont="1" applyFill="1" applyAlignment="1">
      <alignment horizontal="left" vertical="center" indent="1"/>
    </xf>
    <xf numFmtId="0" fontId="14" fillId="2" borderId="0" xfId="0" applyFont="1" applyFill="1" applyAlignment="1">
      <alignment horizontal="right" vertical="center"/>
    </xf>
    <xf numFmtId="0" fontId="12" fillId="2" borderId="0" xfId="1" applyNumberFormat="1" applyFont="1" applyFill="1" applyBorder="1" applyAlignment="1">
      <alignment horizontal="center" vertical="center"/>
    </xf>
    <xf numFmtId="0" fontId="14" fillId="2" borderId="0" xfId="0" applyFont="1" applyFill="1" applyAlignment="1">
      <alignment horizontal="center" vertical="center"/>
    </xf>
    <xf numFmtId="0" fontId="3" fillId="2" borderId="0" xfId="0" applyFont="1" applyFill="1" applyAlignment="1">
      <alignment horizontal="left" vertical="center" indent="2"/>
    </xf>
    <xf numFmtId="0" fontId="12" fillId="2" borderId="0" xfId="0" applyFont="1" applyFill="1" applyAlignment="1">
      <alignment vertical="center"/>
    </xf>
    <xf numFmtId="0" fontId="12" fillId="2" borderId="0" xfId="1" applyNumberFormat="1" applyFont="1" applyFill="1" applyBorder="1" applyAlignment="1" applyProtection="1">
      <alignment horizontal="center" vertical="center"/>
      <protection locked="0"/>
    </xf>
    <xf numFmtId="0" fontId="3"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1" applyNumberFormat="1" applyFont="1" applyFill="1" applyAlignment="1">
      <alignment horizontal="center" vertical="center"/>
    </xf>
    <xf numFmtId="9" fontId="12" fillId="2" borderId="0" xfId="2" applyFont="1" applyFill="1" applyAlignment="1">
      <alignment horizontal="left" vertical="center"/>
    </xf>
    <xf numFmtId="0" fontId="12" fillId="8" borderId="0" xfId="1" applyNumberFormat="1" applyFont="1" applyFill="1" applyBorder="1" applyAlignment="1" applyProtection="1">
      <alignment horizontal="center" vertical="center"/>
      <protection locked="0"/>
    </xf>
    <xf numFmtId="0" fontId="12" fillId="2" borderId="0" xfId="0" applyFont="1" applyFill="1" applyAlignment="1">
      <alignment horizontal="left" vertical="center" indent="2"/>
    </xf>
    <xf numFmtId="168" fontId="0" fillId="2" borderId="0" xfId="7" applyNumberFormat="1" applyFont="1" applyFill="1" applyAlignment="1">
      <alignment horizontal="left" vertical="center"/>
    </xf>
    <xf numFmtId="0" fontId="0" fillId="2" borderId="0" xfId="0" applyFill="1" applyAlignment="1">
      <alignment horizontal="left" vertical="top" wrapText="1"/>
    </xf>
    <xf numFmtId="0" fontId="0" fillId="2" borderId="0" xfId="0" applyFill="1" applyAlignment="1">
      <alignment vertical="top" wrapText="1"/>
    </xf>
    <xf numFmtId="0" fontId="14" fillId="2" borderId="0" xfId="0" applyFont="1" applyFill="1" applyAlignment="1">
      <alignment vertical="center"/>
    </xf>
    <xf numFmtId="0" fontId="14" fillId="2" borderId="0" xfId="1" applyNumberFormat="1" applyFont="1" applyFill="1" applyAlignment="1">
      <alignment horizontal="center" vertical="center"/>
    </xf>
    <xf numFmtId="172" fontId="12" fillId="2" borderId="0" xfId="2" applyNumberFormat="1" applyFont="1" applyFill="1" applyAlignment="1">
      <alignment horizontal="center" vertical="center"/>
    </xf>
    <xf numFmtId="0" fontId="12" fillId="2" borderId="0" xfId="0" applyFont="1" applyFill="1" applyAlignment="1">
      <alignment horizontal="left" vertical="center" wrapText="1" indent="1"/>
    </xf>
    <xf numFmtId="9" fontId="12" fillId="2" borderId="0" xfId="2" applyFont="1" applyFill="1" applyAlignment="1">
      <alignment horizontal="center" vertical="center"/>
    </xf>
    <xf numFmtId="9" fontId="0" fillId="0" borderId="0" xfId="0" applyNumberFormat="1" applyAlignment="1">
      <alignment horizontal="center" vertical="center"/>
    </xf>
    <xf numFmtId="168" fontId="12" fillId="2" borderId="0" xfId="7" applyNumberFormat="1" applyFont="1" applyFill="1" applyAlignment="1">
      <alignment horizontal="center" vertical="center"/>
    </xf>
    <xf numFmtId="0" fontId="15" fillId="2" borderId="0" xfId="0" applyFont="1" applyFill="1" applyAlignment="1">
      <alignment horizontal="right" vertical="center"/>
    </xf>
    <xf numFmtId="0" fontId="11" fillId="2" borderId="0" xfId="1" applyNumberFormat="1" applyFont="1" applyFill="1" applyBorder="1" applyAlignment="1" applyProtection="1">
      <alignment horizontal="center" vertical="center"/>
    </xf>
    <xf numFmtId="0" fontId="15" fillId="2" borderId="0" xfId="0" applyFont="1" applyFill="1" applyAlignment="1">
      <alignment horizontal="center" vertical="center"/>
    </xf>
    <xf numFmtId="0" fontId="11" fillId="2" borderId="0" xfId="0" applyFont="1" applyFill="1" applyAlignment="1">
      <alignment horizontal="center" vertical="center"/>
    </xf>
    <xf numFmtId="0" fontId="0" fillId="2" borderId="0" xfId="1" applyNumberFormat="1" applyFont="1" applyFill="1" applyAlignment="1" applyProtection="1">
      <alignment horizontal="center" vertical="center"/>
    </xf>
    <xf numFmtId="0" fontId="12" fillId="2" borderId="0" xfId="1" applyNumberFormat="1" applyFont="1" applyFill="1" applyAlignment="1" applyProtection="1">
      <alignment horizontal="center" vertical="center"/>
    </xf>
    <xf numFmtId="0" fontId="0" fillId="2" borderId="0" xfId="0" applyFill="1" applyAlignment="1">
      <alignment horizontal="left" indent="1"/>
    </xf>
    <xf numFmtId="0" fontId="0" fillId="2" borderId="11" xfId="0" applyFill="1" applyBorder="1" applyAlignment="1">
      <alignment vertical="center"/>
    </xf>
    <xf numFmtId="49" fontId="0" fillId="0" borderId="0" xfId="0" applyNumberFormat="1" applyAlignment="1">
      <alignment horizontal="left" vertical="top" wrapText="1" indent="4"/>
    </xf>
    <xf numFmtId="0" fontId="3" fillId="2" borderId="0" xfId="0" applyFont="1" applyFill="1" applyAlignment="1">
      <alignment horizontal="left" indent="4"/>
    </xf>
    <xf numFmtId="165" fontId="1" fillId="2" borderId="0" xfId="7" applyNumberFormat="1" applyFont="1" applyFill="1" applyBorder="1" applyAlignment="1">
      <alignment vertical="center"/>
    </xf>
    <xf numFmtId="170" fontId="0" fillId="2" borderId="0" xfId="0" applyNumberFormat="1" applyFill="1" applyAlignment="1" applyProtection="1">
      <alignment horizontal="center" vertical="center"/>
      <protection locked="0"/>
    </xf>
    <xf numFmtId="9" fontId="1" fillId="2" borderId="0" xfId="2" applyFont="1" applyFill="1" applyBorder="1" applyAlignment="1" applyProtection="1">
      <alignment horizontal="center" vertical="center"/>
      <protection locked="0"/>
    </xf>
    <xf numFmtId="171" fontId="1" fillId="2" borderId="0" xfId="3" applyNumberFormat="1" applyFont="1" applyFill="1" applyAlignment="1">
      <alignment horizontal="center" vertical="center"/>
    </xf>
    <xf numFmtId="0" fontId="0" fillId="9" borderId="0" xfId="0" applyFill="1" applyAlignment="1">
      <alignment horizontal="left" vertical="top" wrapText="1"/>
    </xf>
    <xf numFmtId="0" fontId="0" fillId="2" borderId="0" xfId="3" applyFont="1" applyFill="1" applyAlignment="1">
      <alignment horizontal="left" vertical="top" wrapText="1"/>
    </xf>
    <xf numFmtId="0" fontId="3" fillId="2" borderId="0" xfId="3" applyFont="1" applyFill="1" applyAlignment="1">
      <alignment horizontal="center" vertical="center"/>
    </xf>
    <xf numFmtId="0" fontId="0" fillId="2" borderId="0" xfId="0" applyFill="1" applyAlignment="1">
      <alignment vertical="center" wrapText="1"/>
    </xf>
    <xf numFmtId="49" fontId="3" fillId="0" borderId="0" xfId="0" applyNumberFormat="1" applyFont="1" applyAlignment="1">
      <alignment horizontal="right"/>
    </xf>
    <xf numFmtId="49" fontId="0" fillId="0" borderId="0" xfId="0" applyNumberFormat="1" applyAlignment="1">
      <alignment horizontal="left" vertical="center" wrapText="1"/>
    </xf>
    <xf numFmtId="49" fontId="0" fillId="0" borderId="0" xfId="0" applyNumberFormat="1" applyAlignment="1">
      <alignment horizontal="left" indent="4"/>
    </xf>
    <xf numFmtId="49" fontId="0" fillId="0" borderId="0" xfId="0" applyNumberFormat="1" applyAlignment="1">
      <alignment horizontal="left" vertical="center" wrapText="1" indent="4"/>
    </xf>
    <xf numFmtId="49" fontId="0" fillId="0" borderId="0" xfId="0" applyNumberFormat="1" applyAlignment="1">
      <alignment horizontal="right" vertical="center" indent="1"/>
    </xf>
    <xf numFmtId="173" fontId="0" fillId="0" borderId="0" xfId="0" applyNumberFormat="1" applyAlignment="1" applyProtection="1">
      <alignment horizontal="left" vertical="center"/>
      <protection locked="0"/>
    </xf>
    <xf numFmtId="0" fontId="1" fillId="0" borderId="0" xfId="3" applyFont="1" applyAlignment="1">
      <alignment horizontal="right" vertical="center"/>
    </xf>
    <xf numFmtId="166" fontId="0" fillId="2" borderId="0" xfId="1" applyNumberFormat="1" applyFont="1" applyFill="1" applyBorder="1" applyAlignment="1" applyProtection="1">
      <alignment horizontal="center" vertical="center"/>
      <protection locked="0"/>
    </xf>
    <xf numFmtId="0" fontId="1" fillId="2" borderId="0" xfId="0" applyFont="1" applyFill="1"/>
    <xf numFmtId="0" fontId="0" fillId="0" borderId="0" xfId="3" applyFont="1" applyAlignment="1">
      <alignment horizontal="center" vertical="center"/>
    </xf>
    <xf numFmtId="0" fontId="1" fillId="0" borderId="0" xfId="3" applyFont="1" applyAlignment="1">
      <alignment horizontal="left" vertical="center"/>
    </xf>
    <xf numFmtId="0" fontId="1" fillId="0" borderId="4" xfId="3" applyFont="1" applyBorder="1" applyAlignment="1">
      <alignment vertical="center"/>
    </xf>
    <xf numFmtId="0" fontId="11" fillId="0" borderId="0" xfId="3" applyFont="1" applyAlignment="1">
      <alignment horizontal="left" vertical="top"/>
    </xf>
    <xf numFmtId="0" fontId="11" fillId="0" borderId="0" xfId="3" applyFont="1" applyAlignment="1">
      <alignment vertical="top"/>
    </xf>
    <xf numFmtId="0" fontId="1" fillId="0" borderId="5" xfId="3" applyFont="1" applyBorder="1" applyAlignment="1">
      <alignment vertical="center"/>
    </xf>
    <xf numFmtId="169" fontId="1" fillId="0" borderId="0" xfId="1" applyNumberFormat="1" applyFont="1" applyFill="1" applyBorder="1" applyAlignment="1" applyProtection="1">
      <alignment horizontal="center" vertical="center"/>
      <protection locked="0"/>
    </xf>
    <xf numFmtId="0" fontId="16" fillId="0" borderId="0" xfId="3" applyFont="1" applyAlignment="1">
      <alignment horizontal="left" vertical="top"/>
    </xf>
    <xf numFmtId="170" fontId="0" fillId="2" borderId="0" xfId="0" applyNumberFormat="1" applyFill="1" applyAlignment="1" applyProtection="1">
      <alignment horizontal="left" vertical="center"/>
      <protection locked="0"/>
    </xf>
    <xf numFmtId="0" fontId="2" fillId="6" borderId="0" xfId="0" applyFont="1" applyFill="1" applyAlignment="1">
      <alignment vertical="center"/>
    </xf>
    <xf numFmtId="0" fontId="12" fillId="0" borderId="0" xfId="0" applyFont="1" applyAlignment="1">
      <alignment horizontal="left" vertical="center" indent="1"/>
    </xf>
    <xf numFmtId="0" fontId="0" fillId="0" borderId="0" xfId="0" applyAlignment="1">
      <alignment horizontal="left" vertical="center" indent="1"/>
    </xf>
    <xf numFmtId="165" fontId="0" fillId="2" borderId="0" xfId="7" applyNumberFormat="1" applyFont="1" applyFill="1" applyBorder="1" applyAlignment="1">
      <alignment horizontal="left" vertical="center"/>
    </xf>
    <xf numFmtId="165" fontId="0" fillId="2" borderId="0" xfId="7" applyNumberFormat="1" applyFont="1" applyFill="1" applyBorder="1" applyAlignment="1" applyProtection="1">
      <alignment horizontal="left" vertical="center"/>
      <protection locked="0"/>
    </xf>
    <xf numFmtId="1" fontId="3" fillId="2" borderId="7" xfId="0" applyNumberFormat="1" applyFont="1" applyFill="1" applyBorder="1" applyAlignment="1">
      <alignment horizontal="left" vertical="center"/>
    </xf>
    <xf numFmtId="0" fontId="12" fillId="0" borderId="0" xfId="0" applyFont="1" applyAlignment="1">
      <alignment horizontal="left" vertical="center" wrapText="1" indent="1"/>
    </xf>
    <xf numFmtId="49" fontId="0" fillId="0" borderId="0" xfId="0" applyNumberFormat="1" applyAlignment="1">
      <alignment horizontal="left"/>
    </xf>
    <xf numFmtId="41" fontId="0" fillId="2" borderId="0" xfId="0" applyNumberFormat="1" applyFill="1" applyAlignment="1" applyProtection="1">
      <alignment horizontal="right" vertical="center"/>
      <protection locked="0"/>
    </xf>
    <xf numFmtId="49" fontId="1" fillId="0" borderId="0" xfId="0" applyNumberFormat="1" applyFont="1" applyAlignment="1">
      <alignment horizontal="left" vertical="center" wrapText="1"/>
    </xf>
    <xf numFmtId="49" fontId="3" fillId="2" borderId="0" xfId="0" applyNumberFormat="1" applyFont="1" applyFill="1" applyAlignment="1">
      <alignment horizontal="left" indent="7"/>
    </xf>
    <xf numFmtId="0" fontId="0" fillId="2" borderId="0" xfId="0" applyFill="1" applyAlignment="1">
      <alignment horizontal="left" vertical="center"/>
      <extLst>
        <ext xmlns:xfpb="http://schemas.microsoft.com/office/spreadsheetml/2022/featurepropertybag" uri="{C7286773-470A-42A8-94C5-96B5CB345126}">
          <xfpb:xfComplement i="0"/>
        </ext>
      </extLst>
    </xf>
    <xf numFmtId="49" fontId="0" fillId="2" borderId="0" xfId="0" applyNumberFormat="1" applyFill="1" applyAlignment="1">
      <alignment horizontal="left" vertical="center" indent="1"/>
    </xf>
    <xf numFmtId="14" fontId="0" fillId="2" borderId="0" xfId="1" applyNumberFormat="1" applyFont="1" applyFill="1" applyAlignment="1" applyProtection="1">
      <protection locked="0"/>
    </xf>
    <xf numFmtId="0" fontId="0" fillId="2" borderId="0" xfId="3" applyFont="1" applyFill="1" applyAlignment="1">
      <alignment horizontal="center" vertical="center" wrapText="1"/>
    </xf>
    <xf numFmtId="0" fontId="1" fillId="2" borderId="0" xfId="3" applyFont="1" applyFill="1" applyAlignment="1">
      <alignment horizontal="center" vertical="center" wrapText="1"/>
    </xf>
    <xf numFmtId="0" fontId="1" fillId="0" borderId="0" xfId="3" applyFont="1" applyAlignment="1">
      <alignment horizontal="center" vertical="center" wrapText="1"/>
    </xf>
    <xf numFmtId="10" fontId="1" fillId="2" borderId="0" xfId="3" applyNumberFormat="1" applyFont="1" applyFill="1" applyAlignment="1" applyProtection="1">
      <alignment horizontal="right" vertical="center"/>
      <protection locked="0"/>
    </xf>
    <xf numFmtId="44" fontId="0" fillId="2" borderId="0" xfId="1" applyNumberFormat="1" applyFont="1" applyFill="1" applyBorder="1" applyAlignment="1" applyProtection="1">
      <alignment horizontal="center" vertical="center"/>
      <protection locked="0"/>
    </xf>
    <xf numFmtId="44" fontId="0" fillId="2" borderId="0" xfId="0" applyNumberFormat="1" applyFill="1" applyProtection="1">
      <protection locked="0"/>
    </xf>
    <xf numFmtId="44" fontId="1" fillId="2" borderId="0" xfId="1" applyNumberFormat="1" applyFont="1" applyFill="1" applyBorder="1" applyAlignment="1" applyProtection="1">
      <alignment horizontal="center" vertical="center"/>
      <protection locked="0"/>
    </xf>
    <xf numFmtId="44" fontId="0" fillId="2" borderId="11" xfId="1" applyNumberFormat="1" applyFont="1" applyFill="1" applyBorder="1" applyAlignment="1" applyProtection="1">
      <alignment horizontal="center" vertical="center"/>
      <protection locked="0"/>
    </xf>
    <xf numFmtId="44" fontId="1" fillId="2" borderId="0" xfId="3" applyNumberFormat="1" applyFont="1" applyFill="1" applyAlignment="1" applyProtection="1">
      <alignment horizontal="right" vertical="center"/>
      <protection locked="0"/>
    </xf>
    <xf numFmtId="49" fontId="13" fillId="2" borderId="0" xfId="0" applyNumberFormat="1" applyFont="1" applyFill="1" applyAlignment="1">
      <alignment horizontal="left" indent="1"/>
    </xf>
    <xf numFmtId="49" fontId="13" fillId="2" borderId="0" xfId="0" applyNumberFormat="1" applyFont="1" applyFill="1" applyAlignment="1">
      <alignment horizontal="left" indent="2"/>
    </xf>
    <xf numFmtId="0" fontId="0" fillId="2" borderId="0" xfId="0" applyFill="1">
      <extLst>
        <ext xmlns:xfpb="http://schemas.microsoft.com/office/spreadsheetml/2022/featurepropertybag" uri="{C7286773-470A-42A8-94C5-96B5CB345126}">
          <xfpb:xfComplement i="0"/>
        </ext>
      </extLst>
    </xf>
    <xf numFmtId="0" fontId="0" fillId="2" borderId="10" xfId="0" applyFill="1" applyBorder="1" applyAlignment="1">
      <alignment vertical="center"/>
    </xf>
    <xf numFmtId="0" fontId="0" fillId="2" borderId="0" xfId="0" applyFill="1" applyAlignment="1">
      <alignment horizontal="right" vertical="center" wrapText="1"/>
    </xf>
    <xf numFmtId="0" fontId="0" fillId="2" borderId="0" xfId="0" applyFill="1" applyAlignment="1">
      <alignment horizontal="left"/>
      <extLst>
        <ext xmlns:xfpb="http://schemas.microsoft.com/office/spreadsheetml/2022/featurepropertybag" uri="{C7286773-470A-42A8-94C5-96B5CB345126}">
          <xfpb:xfComplement i="0"/>
        </ext>
      </extLst>
    </xf>
    <xf numFmtId="0" fontId="0" fillId="2" borderId="4" xfId="0" applyFill="1" applyBorder="1" applyAlignment="1">
      <alignment horizontal="center"/>
    </xf>
    <xf numFmtId="0" fontId="0" fillId="2" borderId="5" xfId="0" applyFill="1" applyBorder="1" applyAlignment="1">
      <alignment horizontal="center"/>
    </xf>
    <xf numFmtId="41" fontId="18" fillId="2" borderId="0" xfId="0" applyNumberFormat="1" applyFont="1" applyFill="1" applyAlignment="1" applyProtection="1">
      <alignment horizontal="left" vertical="center" wrapText="1"/>
      <protection locked="0"/>
    </xf>
    <xf numFmtId="41" fontId="0" fillId="2" borderId="0" xfId="0" applyNumberFormat="1" applyFill="1" applyAlignment="1" applyProtection="1">
      <alignment horizontal="left" vertical="center" wrapText="1"/>
      <protection locked="0"/>
    </xf>
    <xf numFmtId="14" fontId="0" fillId="2" borderId="0" xfId="1" applyNumberFormat="1" applyFont="1" applyFill="1" applyAlignment="1" applyProtection="1">
      <alignment horizontal="left" wrapText="1"/>
      <protection locked="0"/>
    </xf>
    <xf numFmtId="41" fontId="0" fillId="2" borderId="0" xfId="0" applyNumberFormat="1" applyFill="1" applyAlignment="1" applyProtection="1">
      <alignment horizontal="left" vertical="center"/>
      <protection locked="0"/>
    </xf>
    <xf numFmtId="14" fontId="0" fillId="2" borderId="0" xfId="1" applyNumberFormat="1" applyFont="1" applyFill="1" applyAlignment="1" applyProtection="1">
      <alignment horizontal="left"/>
      <protection locked="0"/>
    </xf>
    <xf numFmtId="0" fontId="0" fillId="2" borderId="0" xfId="0" applyFill="1" applyAlignment="1" applyProtection="1">
      <alignment horizontal="left" vertical="top"/>
      <protection locked="0"/>
    </xf>
    <xf numFmtId="170" fontId="0" fillId="2" borderId="0" xfId="0" applyNumberFormat="1" applyFill="1" applyAlignment="1" applyProtection="1">
      <alignment horizontal="left" vertical="top"/>
      <protection locked="0"/>
    </xf>
    <xf numFmtId="0" fontId="0" fillId="2" borderId="0" xfId="3" applyFont="1" applyFill="1" applyAlignment="1">
      <alignment horizontal="left" vertical="center"/>
    </xf>
    <xf numFmtId="170" fontId="0" fillId="2" borderId="0" xfId="0" applyNumberFormat="1" applyFill="1" applyAlignment="1" applyProtection="1">
      <alignment horizontal="center" vertical="center"/>
      <protection locked="0"/>
    </xf>
    <xf numFmtId="9" fontId="1" fillId="2" borderId="0" xfId="2" applyFont="1" applyFill="1" applyBorder="1" applyAlignment="1" applyProtection="1">
      <alignment horizontal="center" vertical="center"/>
      <protection locked="0"/>
    </xf>
    <xf numFmtId="171" fontId="1" fillId="2" borderId="0" xfId="3" applyNumberFormat="1" applyFont="1" applyFill="1" applyAlignment="1">
      <alignment horizontal="center" vertical="center"/>
    </xf>
    <xf numFmtId="0" fontId="0" fillId="9" borderId="0" xfId="0" applyFill="1" applyAlignment="1">
      <alignment horizontal="left" vertical="top" wrapText="1"/>
    </xf>
    <xf numFmtId="0" fontId="0" fillId="2" borderId="7" xfId="3" applyFont="1" applyFill="1" applyBorder="1" applyAlignment="1">
      <alignment horizontal="left" vertical="top" wrapText="1"/>
    </xf>
    <xf numFmtId="0" fontId="0" fillId="2" borderId="0" xfId="3" applyFont="1" applyFill="1" applyAlignment="1">
      <alignment horizontal="left" vertical="top" wrapText="1"/>
    </xf>
    <xf numFmtId="0" fontId="3" fillId="2" borderId="0" xfId="3" applyFont="1" applyFill="1" applyAlignment="1">
      <alignment horizontal="center" vertical="center"/>
    </xf>
    <xf numFmtId="169" fontId="1" fillId="2" borderId="0" xfId="1" applyNumberFormat="1" applyFont="1" applyFill="1" applyBorder="1" applyAlignment="1" applyProtection="1">
      <alignment horizontal="center" vertical="center"/>
      <protection locked="0"/>
    </xf>
    <xf numFmtId="169" fontId="1" fillId="2" borderId="0" xfId="1" applyNumberFormat="1" applyFont="1" applyFill="1" applyBorder="1" applyAlignment="1" applyProtection="1">
      <alignment horizontal="left" vertical="top"/>
      <protection locked="0"/>
    </xf>
    <xf numFmtId="0" fontId="12" fillId="0" borderId="0" xfId="0" applyFont="1" applyAlignment="1">
      <alignment horizontal="left" vertical="center" wrapText="1"/>
    </xf>
    <xf numFmtId="0" fontId="0" fillId="0" borderId="0" xfId="0" applyAlignment="1">
      <alignment horizontal="left" vertical="center" wrapText="1"/>
    </xf>
    <xf numFmtId="0" fontId="0" fillId="2" borderId="0" xfId="0" applyFill="1" applyAlignment="1" applyProtection="1">
      <alignment horizontal="left" vertical="top" wrapText="1"/>
      <protection locked="0"/>
    </xf>
    <xf numFmtId="0" fontId="0" fillId="2" borderId="0" xfId="0" applyFill="1" applyAlignment="1">
      <alignment vertical="center" wrapText="1"/>
    </xf>
    <xf numFmtId="0" fontId="0" fillId="2" borderId="0" xfId="0" applyFill="1" applyAlignment="1" applyProtection="1">
      <alignment vertical="top" wrapText="1"/>
      <protection locked="0"/>
    </xf>
    <xf numFmtId="0" fontId="0" fillId="0" borderId="0" xfId="0" applyAlignment="1">
      <alignment vertical="center" wrapText="1"/>
    </xf>
    <xf numFmtId="0" fontId="1" fillId="0" borderId="0" xfId="0" applyFont="1" applyAlignment="1">
      <alignment vertical="center" wrapText="1"/>
    </xf>
    <xf numFmtId="0" fontId="18" fillId="0" borderId="0" xfId="0" applyFont="1" applyAlignment="1">
      <alignment vertical="center" wrapText="1"/>
    </xf>
    <xf numFmtId="0" fontId="2" fillId="6" borderId="0" xfId="0" applyFont="1" applyFill="1" applyAlignment="1">
      <alignment horizontal="right" vertical="center"/>
    </xf>
    <xf numFmtId="0" fontId="2" fillId="6" borderId="0" xfId="0" applyFont="1" applyFill="1" applyAlignment="1">
      <alignment horizontal="left" vertical="center"/>
    </xf>
  </cellXfs>
  <cellStyles count="8">
    <cellStyle name="Comma" xfId="1" builtinId="3"/>
    <cellStyle name="Comma 2" xfId="6" xr:uid="{46F698D5-8C33-8344-B5C5-C42A61713710}"/>
    <cellStyle name="Currency" xfId="7" builtinId="4"/>
    <cellStyle name="Currency 2" xfId="5" xr:uid="{D280C050-A190-C840-8859-5EF96C110154}"/>
    <cellStyle name="Normal" xfId="0" builtinId="0"/>
    <cellStyle name="Normal 2" xfId="3" xr:uid="{60AD2AEA-D4B5-B44E-877B-D048448D2B69}"/>
    <cellStyle name="Percent" xfId="2" builtinId="5"/>
    <cellStyle name="Percent 2" xfId="4" xr:uid="{18EC1DD0-6544-624F-8996-7FFD4AE3B973}"/>
  </cellStyles>
  <dxfs count="62">
    <dxf>
      <fill>
        <patternFill>
          <bgColor rgb="FFE6EBF4"/>
        </patternFill>
      </fill>
      <border>
        <left style="thin">
          <color theme="0"/>
        </left>
        <right style="thin">
          <color theme="0"/>
        </right>
        <top style="thin">
          <color theme="0"/>
        </top>
        <bottom style="thin">
          <color theme="0"/>
        </bottom>
      </border>
    </dxf>
    <dxf>
      <font>
        <b/>
        <i val="0"/>
        <u val="none"/>
        <color rgb="FFC00000"/>
      </font>
      <border>
        <left/>
        <right/>
        <top/>
        <bottom/>
        <vertical/>
        <horizontal/>
      </border>
    </dxf>
    <dxf>
      <font>
        <b/>
        <i val="0"/>
        <color rgb="FFC00000"/>
      </font>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1"/>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vertical/>
        <horizontal/>
      </border>
    </dxf>
    <dxf>
      <fill>
        <patternFill>
          <bgColor rgb="FFE6EBF4"/>
        </patternFill>
      </fill>
      <border>
        <left style="thin">
          <color theme="0"/>
        </left>
        <right style="thin">
          <color theme="0"/>
        </right>
        <top style="thin">
          <color theme="0"/>
        </top>
        <bottom style="thin">
          <color theme="0"/>
        </bottom>
        <vertical/>
        <horizontal/>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ont>
        <color theme="1"/>
      </font>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
      <fill>
        <patternFill>
          <bgColor rgb="FFE6EBF4"/>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123985"/>
      <color rgb="FF00669B"/>
      <color rgb="FFFFF8E8"/>
      <color rgb="FFE6EBF4"/>
      <color rgb="FFF8F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nrc.canada.ca/en/certifications-evaluations-standards/codes-canada/codes-canada-publications/national-building-code-canada-2020" TargetMode="External"/><Relationship Id="rId13" Type="http://schemas.openxmlformats.org/officeDocument/2006/relationships/hyperlink" Target="https://www.winnipeg.ca/building-development/housing/housing-accelerator-fund" TargetMode="External"/><Relationship Id="rId3" Type="http://schemas.openxmlformats.org/officeDocument/2006/relationships/hyperlink" Target="http://www.gov.mb.ca/housing/progs/pil.html" TargetMode="External"/><Relationship Id="rId7" Type="http://schemas.openxmlformats.org/officeDocument/2006/relationships/hyperlink" Target="https://www.winnipeg.ca/city-governance/strategic-plans-policies/winnipeg-transit-master-plan" TargetMode="External"/><Relationship Id="rId12" Type="http://schemas.openxmlformats.org/officeDocument/2006/relationships/hyperlink" Target="https://www.winnipeg.ca/building-development/housing/housing-accelerator-fund/housing-needs-assessment" TargetMode="External"/><Relationship Id="rId2" Type="http://schemas.openxmlformats.org/officeDocument/2006/relationships/hyperlink" Target="../www03.cmhc-schl.gc.ca/hmip-pimh/en#Profile/2680/3/Winnipeg" TargetMode="External"/><Relationship Id="rId1" Type="http://schemas.openxmlformats.org/officeDocument/2006/relationships/hyperlink" Target="mailto:HAF@winnipeg.ca?subject=HAF%20Inquiry" TargetMode="External"/><Relationship Id="rId6" Type="http://schemas.openxmlformats.org/officeDocument/2006/relationships/hyperlink" Target="https://legacy.winnipeg.ca/interhom/cityhall/pdfs/Poverty-Reduction-Strategy.pdf" TargetMode="External"/><Relationship Id="rId11" Type="http://schemas.openxmlformats.org/officeDocument/2006/relationships/hyperlink" Target="https://www.winnipeg.ca/building-development/housing/heritage-economic-development-incentive" TargetMode="External"/><Relationship Id="rId5" Type="http://schemas.openxmlformats.org/officeDocument/2006/relationships/hyperlink" Target="https://www.winnipeg.ca/building-development/city-planning-design/ourwinnipeg/complete-communities-direction-strategy-20" TargetMode="External"/><Relationship Id="rId15" Type="http://schemas.openxmlformats.org/officeDocument/2006/relationships/hyperlink" Target="https://dmis.winnipeg.ca/permalink/bylaw/200/2006C" TargetMode="External"/><Relationship Id="rId10" Type="http://schemas.openxmlformats.org/officeDocument/2006/relationships/hyperlink" Target="https://efficiencymb.ca/" TargetMode="External"/><Relationship Id="rId4" Type="http://schemas.openxmlformats.org/officeDocument/2006/relationships/hyperlink" Target="https://www.winnipeg.ca/building-development/city-planning-design/ourwinnipeg/ourwinnipeg-2045" TargetMode="External"/><Relationship Id="rId9" Type="http://schemas.openxmlformats.org/officeDocument/2006/relationships/hyperlink" Target="https://nrc.canada.ca/en/certifications-evaluations-standards/codes-canada/codes-canada-publications/national-energy-code-canada-buildings-2020" TargetMode="External"/><Relationship Id="rId14" Type="http://schemas.openxmlformats.org/officeDocument/2006/relationships/hyperlink" Target="https://www.winnipeg.ca/building-development/housing/housing-accelerator-fund/vacant-building-grant" TargetMode="External"/></Relationships>
</file>

<file path=xl/drawings/drawing1.xml><?xml version="1.0" encoding="utf-8"?>
<xdr:wsDr xmlns:xdr="http://schemas.openxmlformats.org/drawingml/2006/spreadsheetDrawing" xmlns:a="http://schemas.openxmlformats.org/drawingml/2006/main">
  <xdr:twoCellAnchor>
    <xdr:from>
      <xdr:col>1</xdr:col>
      <xdr:colOff>339499</xdr:colOff>
      <xdr:row>56</xdr:row>
      <xdr:rowOff>14295</xdr:rowOff>
    </xdr:from>
    <xdr:to>
      <xdr:col>1</xdr:col>
      <xdr:colOff>1711099</xdr:colOff>
      <xdr:row>56</xdr:row>
      <xdr:rowOff>152400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47E0718D-C241-584D-B319-4AF1169F5851}"/>
            </a:ext>
          </a:extLst>
        </xdr:cNvPr>
        <xdr:cNvSpPr txBox="1"/>
      </xdr:nvSpPr>
      <xdr:spPr>
        <a:xfrm>
          <a:off x="595326" y="7917532"/>
          <a:ext cx="1371600" cy="138105"/>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0" i="0">
              <a:solidFill>
                <a:srgbClr val="00669B"/>
              </a:solidFill>
              <a:latin typeface="Calibri" panose="020F0502020204030204" pitchFamily="34" charset="0"/>
              <a:cs typeface="Calibri" panose="020F0502020204030204" pitchFamily="34" charset="0"/>
            </a:rPr>
            <a:t>email: HAF@winnipeg.ca</a:t>
          </a:r>
        </a:p>
      </xdr:txBody>
    </xdr:sp>
    <xdr:clientData/>
  </xdr:twoCellAnchor>
  <xdr:twoCellAnchor>
    <xdr:from>
      <xdr:col>1</xdr:col>
      <xdr:colOff>3179802</xdr:colOff>
      <xdr:row>38</xdr:row>
      <xdr:rowOff>3908</xdr:rowOff>
    </xdr:from>
    <xdr:to>
      <xdr:col>1</xdr:col>
      <xdr:colOff>3899469</xdr:colOff>
      <xdr:row>38</xdr:row>
      <xdr:rowOff>142913</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067253C3-6265-B844-B6A6-386AF15B86F8}"/>
            </a:ext>
          </a:extLst>
        </xdr:cNvPr>
        <xdr:cNvSpPr txBox="1"/>
      </xdr:nvSpPr>
      <xdr:spPr>
        <a:xfrm>
          <a:off x="3433802" y="7014308"/>
          <a:ext cx="719667" cy="139005"/>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3183466</xdr:colOff>
      <xdr:row>36</xdr:row>
      <xdr:rowOff>12700</xdr:rowOff>
    </xdr:from>
    <xdr:to>
      <xdr:col>1</xdr:col>
      <xdr:colOff>3903133</xdr:colOff>
      <xdr:row>36</xdr:row>
      <xdr:rowOff>149860</xdr:rowOff>
    </xdr:to>
    <xdr:sp macro="" textlink="">
      <xdr:nvSpPr>
        <xdr:cNvPr id="16" name="TextBox 15">
          <a:hlinkClick xmlns:r="http://schemas.openxmlformats.org/officeDocument/2006/relationships" r:id="rId3"/>
          <a:extLst>
            <a:ext uri="{FF2B5EF4-FFF2-40B4-BE49-F238E27FC236}">
              <a16:creationId xmlns:a16="http://schemas.microsoft.com/office/drawing/2014/main" id="{3F1708DF-8475-7648-B666-5FBFEF5E5D2E}"/>
            </a:ext>
          </a:extLst>
        </xdr:cNvPr>
        <xdr:cNvSpPr txBox="1"/>
      </xdr:nvSpPr>
      <xdr:spPr>
        <a:xfrm>
          <a:off x="3437466" y="607060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3208866</xdr:colOff>
      <xdr:row>41</xdr:row>
      <xdr:rowOff>139700</xdr:rowOff>
    </xdr:from>
    <xdr:to>
      <xdr:col>1</xdr:col>
      <xdr:colOff>3928533</xdr:colOff>
      <xdr:row>42</xdr:row>
      <xdr:rowOff>111760</xdr:rowOff>
    </xdr:to>
    <xdr:sp macro="" textlink="">
      <xdr:nvSpPr>
        <xdr:cNvPr id="4" name="TextBox 3">
          <a:hlinkClick xmlns:r="http://schemas.openxmlformats.org/officeDocument/2006/relationships" r:id="rId4"/>
          <a:extLst>
            <a:ext uri="{FF2B5EF4-FFF2-40B4-BE49-F238E27FC236}">
              <a16:creationId xmlns:a16="http://schemas.microsoft.com/office/drawing/2014/main" id="{9E83D7EF-A6CF-4B39-9F89-5E22E483E6BC}"/>
            </a:ext>
          </a:extLst>
        </xdr:cNvPr>
        <xdr:cNvSpPr txBox="1"/>
      </xdr:nvSpPr>
      <xdr:spPr>
        <a:xfrm>
          <a:off x="3494616" y="690245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3202516</xdr:colOff>
      <xdr:row>43</xdr:row>
      <xdr:rowOff>133350</xdr:rowOff>
    </xdr:from>
    <xdr:to>
      <xdr:col>1</xdr:col>
      <xdr:colOff>3922183</xdr:colOff>
      <xdr:row>44</xdr:row>
      <xdr:rowOff>118110</xdr:rowOff>
    </xdr:to>
    <xdr:sp macro="" textlink="">
      <xdr:nvSpPr>
        <xdr:cNvPr id="5" name="TextBox 4">
          <a:hlinkClick xmlns:r="http://schemas.openxmlformats.org/officeDocument/2006/relationships" r:id="rId5"/>
          <a:extLst>
            <a:ext uri="{FF2B5EF4-FFF2-40B4-BE49-F238E27FC236}">
              <a16:creationId xmlns:a16="http://schemas.microsoft.com/office/drawing/2014/main" id="{E97DB5CF-714D-4229-9880-649C1BBC7AF7}"/>
            </a:ext>
          </a:extLst>
        </xdr:cNvPr>
        <xdr:cNvSpPr txBox="1"/>
      </xdr:nvSpPr>
      <xdr:spPr>
        <a:xfrm>
          <a:off x="3488266" y="722630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3177116</xdr:colOff>
      <xdr:row>48</xdr:row>
      <xdr:rowOff>6350</xdr:rowOff>
    </xdr:from>
    <xdr:to>
      <xdr:col>1</xdr:col>
      <xdr:colOff>3896783</xdr:colOff>
      <xdr:row>48</xdr:row>
      <xdr:rowOff>143510</xdr:rowOff>
    </xdr:to>
    <xdr:sp macro="" textlink="">
      <xdr:nvSpPr>
        <xdr:cNvPr id="7" name="TextBox 6">
          <a:hlinkClick xmlns:r="http://schemas.openxmlformats.org/officeDocument/2006/relationships" r:id="rId6"/>
          <a:extLst>
            <a:ext uri="{FF2B5EF4-FFF2-40B4-BE49-F238E27FC236}">
              <a16:creationId xmlns:a16="http://schemas.microsoft.com/office/drawing/2014/main" id="{175ABE58-97F7-4360-913D-F64C2B2412B5}"/>
            </a:ext>
          </a:extLst>
        </xdr:cNvPr>
        <xdr:cNvSpPr txBox="1"/>
      </xdr:nvSpPr>
      <xdr:spPr>
        <a:xfrm>
          <a:off x="3462866" y="789940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3189816</xdr:colOff>
      <xdr:row>46</xdr:row>
      <xdr:rowOff>19050</xdr:rowOff>
    </xdr:from>
    <xdr:to>
      <xdr:col>1</xdr:col>
      <xdr:colOff>3909483</xdr:colOff>
      <xdr:row>46</xdr:row>
      <xdr:rowOff>156210</xdr:rowOff>
    </xdr:to>
    <xdr:sp macro="" textlink="">
      <xdr:nvSpPr>
        <xdr:cNvPr id="8" name="TextBox 7">
          <a:hlinkClick xmlns:r="http://schemas.openxmlformats.org/officeDocument/2006/relationships" r:id="rId7"/>
          <a:extLst>
            <a:ext uri="{FF2B5EF4-FFF2-40B4-BE49-F238E27FC236}">
              <a16:creationId xmlns:a16="http://schemas.microsoft.com/office/drawing/2014/main" id="{CB91BC10-EDED-44DF-9758-AEDF02FAB149}"/>
            </a:ext>
          </a:extLst>
        </xdr:cNvPr>
        <xdr:cNvSpPr txBox="1"/>
      </xdr:nvSpPr>
      <xdr:spPr>
        <a:xfrm>
          <a:off x="3475566" y="758190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3632200</xdr:colOff>
      <xdr:row>27</xdr:row>
      <xdr:rowOff>50800</xdr:rowOff>
    </xdr:from>
    <xdr:to>
      <xdr:col>1</xdr:col>
      <xdr:colOff>4351867</xdr:colOff>
      <xdr:row>28</xdr:row>
      <xdr:rowOff>35560</xdr:rowOff>
    </xdr:to>
    <xdr:sp macro="" textlink="">
      <xdr:nvSpPr>
        <xdr:cNvPr id="2" name="TextBox 1">
          <a:hlinkClick xmlns:r="http://schemas.openxmlformats.org/officeDocument/2006/relationships" r:id="rId8"/>
          <a:extLst>
            <a:ext uri="{FF2B5EF4-FFF2-40B4-BE49-F238E27FC236}">
              <a16:creationId xmlns:a16="http://schemas.microsoft.com/office/drawing/2014/main" id="{9EB9D21E-B6D0-4446-BF6B-BD038103B15F}"/>
            </a:ext>
            <a:ext uri="{147F2762-F138-4A5C-976F-8EAC2B608ADB}">
              <a16:predDERef xmlns:a16="http://schemas.microsoft.com/office/drawing/2014/main" pred="{795E4C60-F4FC-1645-830C-3327204D57A7}"/>
            </a:ext>
          </a:extLst>
        </xdr:cNvPr>
        <xdr:cNvSpPr txBox="1"/>
      </xdr:nvSpPr>
      <xdr:spPr>
        <a:xfrm>
          <a:off x="3917950" y="401955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800" b="0" i="0">
              <a:solidFill>
                <a:srgbClr val="00669B"/>
              </a:solidFill>
              <a:latin typeface="Calibri" panose="020F0502020204030204" pitchFamily="34" charset="0"/>
              <a:ea typeface="Calibri" panose="020F0502020204030204" pitchFamily="34" charset="0"/>
              <a:cs typeface="Calibri" panose="020F0502020204030204" pitchFamily="34" charset="0"/>
            </a:rPr>
            <a:t>Website Link</a:t>
          </a:r>
        </a:p>
      </xdr:txBody>
    </xdr:sp>
    <xdr:clientData/>
  </xdr:twoCellAnchor>
  <xdr:twoCellAnchor>
    <xdr:from>
      <xdr:col>1</xdr:col>
      <xdr:colOff>3625850</xdr:colOff>
      <xdr:row>28</xdr:row>
      <xdr:rowOff>127000</xdr:rowOff>
    </xdr:from>
    <xdr:to>
      <xdr:col>1</xdr:col>
      <xdr:colOff>4345517</xdr:colOff>
      <xdr:row>29</xdr:row>
      <xdr:rowOff>111760</xdr:rowOff>
    </xdr:to>
    <xdr:sp macro="" textlink="">
      <xdr:nvSpPr>
        <xdr:cNvPr id="6" name="TextBox 1">
          <a:hlinkClick xmlns:r="http://schemas.openxmlformats.org/officeDocument/2006/relationships" r:id="rId9"/>
          <a:extLst>
            <a:ext uri="{FF2B5EF4-FFF2-40B4-BE49-F238E27FC236}">
              <a16:creationId xmlns:a16="http://schemas.microsoft.com/office/drawing/2014/main" id="{0BE72E67-74A4-459B-994A-2810C4096C92}"/>
            </a:ext>
            <a:ext uri="{147F2762-F138-4A5C-976F-8EAC2B608ADB}">
              <a16:predDERef xmlns:a16="http://schemas.microsoft.com/office/drawing/2014/main" pred="{795E4C60-F4FC-1645-830C-3327204D57A7}"/>
            </a:ext>
          </a:extLst>
        </xdr:cNvPr>
        <xdr:cNvSpPr txBox="1"/>
      </xdr:nvSpPr>
      <xdr:spPr>
        <a:xfrm>
          <a:off x="3911600" y="424815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800" b="0" i="0">
              <a:solidFill>
                <a:srgbClr val="00669B"/>
              </a:solidFill>
              <a:latin typeface="Calibri" panose="020F0502020204030204" pitchFamily="34" charset="0"/>
              <a:ea typeface="Calibri" panose="020F0502020204030204" pitchFamily="34" charset="0"/>
              <a:cs typeface="Calibri" panose="020F0502020204030204" pitchFamily="34" charset="0"/>
            </a:rPr>
            <a:t>Website Link</a:t>
          </a:r>
        </a:p>
      </xdr:txBody>
    </xdr:sp>
    <xdr:clientData/>
  </xdr:twoCellAnchor>
  <xdr:twoCellAnchor>
    <xdr:from>
      <xdr:col>1</xdr:col>
      <xdr:colOff>3613150</xdr:colOff>
      <xdr:row>30</xdr:row>
      <xdr:rowOff>120650</xdr:rowOff>
    </xdr:from>
    <xdr:to>
      <xdr:col>1</xdr:col>
      <xdr:colOff>4332817</xdr:colOff>
      <xdr:row>31</xdr:row>
      <xdr:rowOff>105410</xdr:rowOff>
    </xdr:to>
    <xdr:sp macro="" textlink="">
      <xdr:nvSpPr>
        <xdr:cNvPr id="11" name="TextBox 1">
          <a:hlinkClick xmlns:r="http://schemas.openxmlformats.org/officeDocument/2006/relationships" r:id="rId10"/>
          <a:extLst>
            <a:ext uri="{FF2B5EF4-FFF2-40B4-BE49-F238E27FC236}">
              <a16:creationId xmlns:a16="http://schemas.microsoft.com/office/drawing/2014/main" id="{C18AB635-1D4F-4BF4-9A2D-AC98DA0A9B0E}"/>
            </a:ext>
            <a:ext uri="{147F2762-F138-4A5C-976F-8EAC2B608ADB}">
              <a16:predDERef xmlns:a16="http://schemas.microsoft.com/office/drawing/2014/main" pred="{795E4C60-F4FC-1645-830C-3327204D57A7}"/>
            </a:ext>
          </a:extLst>
        </xdr:cNvPr>
        <xdr:cNvSpPr txBox="1"/>
      </xdr:nvSpPr>
      <xdr:spPr>
        <a:xfrm>
          <a:off x="3898900" y="454660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US" sz="800" b="0" i="0">
              <a:solidFill>
                <a:srgbClr val="00669B"/>
              </a:solidFill>
              <a:latin typeface="Calibri" panose="020F0502020204030204" pitchFamily="34" charset="0"/>
              <a:ea typeface="Calibri" panose="020F0502020204030204" pitchFamily="34" charset="0"/>
              <a:cs typeface="Calibri" panose="020F0502020204030204" pitchFamily="34" charset="0"/>
            </a:rPr>
            <a:t>Website Link</a:t>
          </a:r>
        </a:p>
      </xdr:txBody>
    </xdr:sp>
    <xdr:clientData/>
  </xdr:twoCellAnchor>
  <xdr:twoCellAnchor>
    <xdr:from>
      <xdr:col>1</xdr:col>
      <xdr:colOff>3709458</xdr:colOff>
      <xdr:row>9</xdr:row>
      <xdr:rowOff>0</xdr:rowOff>
    </xdr:from>
    <xdr:to>
      <xdr:col>1</xdr:col>
      <xdr:colOff>4429125</xdr:colOff>
      <xdr:row>9</xdr:row>
      <xdr:rowOff>137160</xdr:rowOff>
    </xdr:to>
    <xdr:sp macro="" textlink="">
      <xdr:nvSpPr>
        <xdr:cNvPr id="10" name="TextBox 9">
          <a:hlinkClick xmlns:r="http://schemas.openxmlformats.org/officeDocument/2006/relationships" r:id="rId11"/>
          <a:extLst>
            <a:ext uri="{FF2B5EF4-FFF2-40B4-BE49-F238E27FC236}">
              <a16:creationId xmlns:a16="http://schemas.microsoft.com/office/drawing/2014/main" id="{322685F8-A17C-4925-AD52-FC64BAC55908}"/>
            </a:ext>
          </a:extLst>
        </xdr:cNvPr>
        <xdr:cNvSpPr txBox="1"/>
      </xdr:nvSpPr>
      <xdr:spPr>
        <a:xfrm>
          <a:off x="3995208" y="209550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3163146</xdr:colOff>
      <xdr:row>49</xdr:row>
      <xdr:rowOff>137160</xdr:rowOff>
    </xdr:from>
    <xdr:to>
      <xdr:col>1</xdr:col>
      <xdr:colOff>3882813</xdr:colOff>
      <xdr:row>50</xdr:row>
      <xdr:rowOff>111760</xdr:rowOff>
    </xdr:to>
    <xdr:sp macro="" textlink="">
      <xdr:nvSpPr>
        <xdr:cNvPr id="9" name="TextBox 8">
          <a:hlinkClick xmlns:r="http://schemas.openxmlformats.org/officeDocument/2006/relationships" r:id="rId12"/>
          <a:extLst>
            <a:ext uri="{FF2B5EF4-FFF2-40B4-BE49-F238E27FC236}">
              <a16:creationId xmlns:a16="http://schemas.microsoft.com/office/drawing/2014/main" id="{0F1A44F9-99F4-44EE-9E38-0BEAD11C8F18}"/>
            </a:ext>
          </a:extLst>
        </xdr:cNvPr>
        <xdr:cNvSpPr txBox="1"/>
      </xdr:nvSpPr>
      <xdr:spPr>
        <a:xfrm>
          <a:off x="3432386" y="9011920"/>
          <a:ext cx="719667" cy="13716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3690408</xdr:colOff>
      <xdr:row>10</xdr:row>
      <xdr:rowOff>25400</xdr:rowOff>
    </xdr:from>
    <xdr:to>
      <xdr:col>1</xdr:col>
      <xdr:colOff>4410075</xdr:colOff>
      <xdr:row>10</xdr:row>
      <xdr:rowOff>168910</xdr:rowOff>
    </xdr:to>
    <xdr:sp macro="" textlink="">
      <xdr:nvSpPr>
        <xdr:cNvPr id="18" name="TextBox 17">
          <a:hlinkClick xmlns:r="http://schemas.openxmlformats.org/officeDocument/2006/relationships" r:id="rId13"/>
          <a:extLst>
            <a:ext uri="{FF2B5EF4-FFF2-40B4-BE49-F238E27FC236}">
              <a16:creationId xmlns:a16="http://schemas.microsoft.com/office/drawing/2014/main" id="{BA31A835-CF11-4826-B048-435F418A46A4}"/>
            </a:ext>
          </a:extLst>
        </xdr:cNvPr>
        <xdr:cNvSpPr txBox="1"/>
      </xdr:nvSpPr>
      <xdr:spPr>
        <a:xfrm>
          <a:off x="3976158" y="2006600"/>
          <a:ext cx="719667" cy="14351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twoCellAnchor>
    <xdr:from>
      <xdr:col>1</xdr:col>
      <xdr:colOff>3684058</xdr:colOff>
      <xdr:row>11</xdr:row>
      <xdr:rowOff>57150</xdr:rowOff>
    </xdr:from>
    <xdr:to>
      <xdr:col>1</xdr:col>
      <xdr:colOff>4403725</xdr:colOff>
      <xdr:row>12</xdr:row>
      <xdr:rowOff>0</xdr:rowOff>
    </xdr:to>
    <xdr:sp macro="" textlink="">
      <xdr:nvSpPr>
        <xdr:cNvPr id="19" name="TextBox 18">
          <a:hlinkClick xmlns:r="http://schemas.openxmlformats.org/officeDocument/2006/relationships" r:id="rId14"/>
          <a:extLst>
            <a:ext uri="{FF2B5EF4-FFF2-40B4-BE49-F238E27FC236}">
              <a16:creationId xmlns:a16="http://schemas.microsoft.com/office/drawing/2014/main" id="{E5A89B3F-0D84-4628-B479-838C5A5CA78E}"/>
            </a:ext>
          </a:extLst>
        </xdr:cNvPr>
        <xdr:cNvSpPr txBox="1"/>
      </xdr:nvSpPr>
      <xdr:spPr>
        <a:xfrm>
          <a:off x="3969808" y="2228850"/>
          <a:ext cx="719667" cy="13335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chemeClr val="accent1"/>
              </a:solidFill>
              <a:latin typeface="Calibri" panose="020F0502020204030204" pitchFamily="34" charset="0"/>
              <a:cs typeface="Calibri" panose="020F0502020204030204" pitchFamily="34" charset="0"/>
            </a:rPr>
            <a:t>Website Link</a:t>
          </a:r>
        </a:p>
      </xdr:txBody>
    </xdr:sp>
    <xdr:clientData/>
  </xdr:twoCellAnchor>
  <xdr:twoCellAnchor>
    <xdr:from>
      <xdr:col>1</xdr:col>
      <xdr:colOff>3140286</xdr:colOff>
      <xdr:row>51</xdr:row>
      <xdr:rowOff>147320</xdr:rowOff>
    </xdr:from>
    <xdr:to>
      <xdr:col>1</xdr:col>
      <xdr:colOff>3859953</xdr:colOff>
      <xdr:row>52</xdr:row>
      <xdr:rowOff>134620</xdr:rowOff>
    </xdr:to>
    <xdr:sp macro="" textlink="">
      <xdr:nvSpPr>
        <xdr:cNvPr id="20" name="TextBox 19">
          <a:hlinkClick xmlns:r="http://schemas.openxmlformats.org/officeDocument/2006/relationships" r:id="rId15"/>
          <a:extLst>
            <a:ext uri="{FF2B5EF4-FFF2-40B4-BE49-F238E27FC236}">
              <a16:creationId xmlns:a16="http://schemas.microsoft.com/office/drawing/2014/main" id="{D5DC2A6B-9602-4B5F-872F-02FECB4011EA}"/>
            </a:ext>
          </a:extLst>
        </xdr:cNvPr>
        <xdr:cNvSpPr txBox="1"/>
      </xdr:nvSpPr>
      <xdr:spPr>
        <a:xfrm>
          <a:off x="3426036" y="9107170"/>
          <a:ext cx="719667" cy="139700"/>
        </a:xfrm>
        <a:prstGeom prst="rect">
          <a:avLst/>
        </a:prstGeom>
        <a:solidFill>
          <a:srgbClr val="FFF8E8"/>
        </a:solidFill>
        <a:ln w="9525" cmpd="sng">
          <a:solidFill>
            <a:srgbClr val="00669B"/>
          </a:solidFill>
        </a:ln>
        <a:effectLst>
          <a:outerShdw blurRad="50800" dist="127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0" i="0">
              <a:solidFill>
                <a:srgbClr val="00669B"/>
              </a:solidFill>
              <a:latin typeface="Calibri" panose="020F0502020204030204" pitchFamily="34" charset="0"/>
              <a:cs typeface="Calibri" panose="020F0502020204030204" pitchFamily="34" charset="0"/>
            </a:rPr>
            <a:t>Website Link</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4F37-B376-BC4D-A2F1-2BCE6A344912}">
  <sheetPr codeName="Sheet1">
    <tabColor theme="1"/>
  </sheetPr>
  <dimension ref="A1:C63"/>
  <sheetViews>
    <sheetView showGridLines="0" showRowColHeaders="0" tabSelected="1" showRuler="0" defaultGridColor="0" colorId="22" zoomScale="150" zoomScaleNormal="150" zoomScalePageLayoutView="150" workbookViewId="0">
      <selection activeCell="B19" sqref="B19"/>
    </sheetView>
  </sheetViews>
  <sheetFormatPr defaultColWidth="12" defaultRowHeight="14.25" customHeight="1"/>
  <cols>
    <col min="1" max="1" width="5" customWidth="1"/>
    <col min="2" max="2" width="124.7109375" style="108" customWidth="1"/>
    <col min="3" max="3" width="4.42578125" customWidth="1"/>
    <col min="4" max="4" width="3.42578125" customWidth="1"/>
    <col min="6" max="6" width="5" customWidth="1"/>
    <col min="8" max="8" width="3.7109375" customWidth="1"/>
    <col min="10" max="10" width="4.42578125" customWidth="1"/>
  </cols>
  <sheetData>
    <row r="1" spans="1:3" ht="29.1" customHeight="1">
      <c r="A1" s="69"/>
      <c r="B1" s="185" t="s">
        <v>0</v>
      </c>
      <c r="C1" s="184"/>
    </row>
    <row r="2" spans="1:3" ht="14.1" customHeight="1">
      <c r="A2" s="70"/>
      <c r="B2" s="105"/>
      <c r="C2" s="71"/>
    </row>
    <row r="3" spans="1:3" ht="14.1" customHeight="1">
      <c r="A3" s="70"/>
      <c r="B3" s="266" t="s">
        <v>1</v>
      </c>
      <c r="C3" s="71"/>
    </row>
    <row r="4" spans="1:3" ht="20.399999999999999">
      <c r="A4" s="70"/>
      <c r="B4" s="267" t="s">
        <v>2</v>
      </c>
      <c r="C4" s="71"/>
    </row>
    <row r="5" spans="1:3" ht="12" customHeight="1">
      <c r="A5" s="70"/>
      <c r="B5" s="106"/>
      <c r="C5" s="71"/>
    </row>
    <row r="6" spans="1:3" ht="15" customHeight="1">
      <c r="A6" s="70"/>
      <c r="B6" s="121" t="s">
        <v>3</v>
      </c>
      <c r="C6" s="71"/>
    </row>
    <row r="7" spans="1:3" ht="12" customHeight="1">
      <c r="A7" s="70"/>
      <c r="B7" s="107"/>
      <c r="C7" s="71"/>
    </row>
    <row r="8" spans="1:3" ht="12" customHeight="1">
      <c r="A8" s="70"/>
      <c r="B8" s="115" t="s">
        <v>4</v>
      </c>
      <c r="C8" s="71"/>
    </row>
    <row r="9" spans="1:3" ht="12" customHeight="1">
      <c r="A9" s="70"/>
      <c r="B9" s="115"/>
      <c r="C9" s="71"/>
    </row>
    <row r="10" spans="1:3" ht="15" customHeight="1">
      <c r="A10" s="70"/>
      <c r="B10" s="116" t="s">
        <v>5</v>
      </c>
      <c r="C10" s="71"/>
    </row>
    <row r="11" spans="1:3" ht="15" customHeight="1">
      <c r="A11" s="70"/>
      <c r="B11" s="294" t="s">
        <v>6</v>
      </c>
      <c r="C11" s="71"/>
    </row>
    <row r="12" spans="1:3" ht="15" customHeight="1">
      <c r="A12" s="70"/>
      <c r="B12" s="294" t="s">
        <v>7</v>
      </c>
      <c r="C12" s="71"/>
    </row>
    <row r="13" spans="1:3" ht="15" customHeight="1">
      <c r="A13" s="70"/>
      <c r="B13" s="307" t="s">
        <v>8</v>
      </c>
      <c r="C13" s="71"/>
    </row>
    <row r="14" spans="1:3" ht="15" customHeight="1">
      <c r="A14" s="70"/>
      <c r="B14" s="308" t="s">
        <v>9</v>
      </c>
      <c r="C14" s="71"/>
    </row>
    <row r="15" spans="1:3" ht="15" customHeight="1">
      <c r="A15" s="70"/>
      <c r="B15" s="308" t="s">
        <v>10</v>
      </c>
      <c r="C15" s="71"/>
    </row>
    <row r="16" spans="1:3" ht="24.6" customHeight="1">
      <c r="A16" s="70"/>
      <c r="B16" s="118" t="s">
        <v>11</v>
      </c>
      <c r="C16" s="71"/>
    </row>
    <row r="17" spans="1:3" ht="12" customHeight="1">
      <c r="A17" s="70"/>
      <c r="B17" s="117"/>
      <c r="C17" s="71"/>
    </row>
    <row r="18" spans="1:3" ht="12" customHeight="1">
      <c r="A18" s="70"/>
      <c r="B18" s="106" t="s">
        <v>316</v>
      </c>
      <c r="C18" s="71"/>
    </row>
    <row r="19" spans="1:3" ht="12" customHeight="1">
      <c r="A19" s="70"/>
      <c r="B19" s="106"/>
      <c r="C19" s="71"/>
    </row>
    <row r="20" spans="1:3" ht="12" customHeight="1">
      <c r="A20" s="70"/>
      <c r="B20" s="106" t="s">
        <v>12</v>
      </c>
      <c r="C20" s="71"/>
    </row>
    <row r="21" spans="1:3" ht="12" customHeight="1">
      <c r="A21" s="70"/>
      <c r="B21" s="106"/>
      <c r="C21" s="71"/>
    </row>
    <row r="22" spans="1:3" ht="12" customHeight="1">
      <c r="A22" s="70"/>
      <c r="B22" s="293" t="s">
        <v>13</v>
      </c>
      <c r="C22" s="71"/>
    </row>
    <row r="23" spans="1:3" ht="23.25" customHeight="1">
      <c r="A23" s="70"/>
      <c r="B23" s="269"/>
      <c r="C23" s="71"/>
    </row>
    <row r="24" spans="1:3" ht="12" customHeight="1">
      <c r="A24" s="70"/>
      <c r="B24" s="268"/>
      <c r="C24" s="71"/>
    </row>
    <row r="25" spans="1:3" ht="12" customHeight="1">
      <c r="A25" s="70"/>
      <c r="B25" s="268"/>
      <c r="C25" s="71"/>
    </row>
    <row r="26" spans="1:3" ht="15" customHeight="1">
      <c r="A26" s="70"/>
      <c r="B26" s="112" t="s">
        <v>14</v>
      </c>
      <c r="C26" s="71"/>
    </row>
    <row r="27" spans="1:3" ht="12" customHeight="1">
      <c r="A27" s="70"/>
      <c r="B27" s="268"/>
      <c r="C27" s="71"/>
    </row>
    <row r="28" spans="1:3" ht="12" customHeight="1">
      <c r="A28" s="70"/>
      <c r="B28" s="291" t="s">
        <v>15</v>
      </c>
      <c r="C28" s="71"/>
    </row>
    <row r="29" spans="1:3" ht="12" customHeight="1">
      <c r="A29" s="70"/>
      <c r="B29" s="268"/>
      <c r="C29" s="71"/>
    </row>
    <row r="30" spans="1:3" ht="12" customHeight="1">
      <c r="A30" s="70"/>
      <c r="B30" s="291" t="s">
        <v>16</v>
      </c>
      <c r="C30" s="71"/>
    </row>
    <row r="31" spans="1:3" ht="12" customHeight="1">
      <c r="A31" s="70"/>
      <c r="B31" s="268"/>
      <c r="C31" s="71"/>
    </row>
    <row r="32" spans="1:3" ht="12" customHeight="1">
      <c r="A32" s="70"/>
      <c r="B32" s="291" t="s">
        <v>17</v>
      </c>
      <c r="C32" s="71"/>
    </row>
    <row r="33" spans="1:3" ht="12" customHeight="1">
      <c r="A33" s="70"/>
      <c r="B33" s="268"/>
      <c r="C33" s="71"/>
    </row>
    <row r="34" spans="1:3" ht="15" customHeight="1">
      <c r="A34" s="313"/>
      <c r="B34" s="112" t="s">
        <v>18</v>
      </c>
      <c r="C34" s="314"/>
    </row>
    <row r="35" spans="1:3" ht="12.9" customHeight="1">
      <c r="A35" s="313"/>
      <c r="B35" s="114"/>
      <c r="C35" s="314"/>
    </row>
    <row r="36" spans="1:3" ht="12.9" customHeight="1">
      <c r="A36" s="313"/>
      <c r="B36" s="109"/>
      <c r="C36" s="314"/>
    </row>
    <row r="37" spans="1:3" ht="12.9" customHeight="1">
      <c r="A37" s="313"/>
      <c r="B37" s="111" t="s">
        <v>19</v>
      </c>
      <c r="C37" s="314"/>
    </row>
    <row r="38" spans="1:3" ht="12.9" customHeight="1">
      <c r="A38" s="313"/>
      <c r="B38" s="1"/>
      <c r="C38" s="314"/>
    </row>
    <row r="39" spans="1:3" ht="12.9" customHeight="1">
      <c r="A39" s="313"/>
      <c r="B39" s="257" t="s">
        <v>20</v>
      </c>
      <c r="C39" s="314"/>
    </row>
    <row r="40" spans="1:3" ht="12.9" customHeight="1">
      <c r="A40" s="313"/>
      <c r="B40" s="109"/>
      <c r="C40" s="314"/>
    </row>
    <row r="41" spans="1:3" ht="12.9" customHeight="1">
      <c r="A41" s="313"/>
      <c r="B41" s="112" t="s">
        <v>21</v>
      </c>
      <c r="C41" s="314"/>
    </row>
    <row r="42" spans="1:3" ht="12.9" customHeight="1">
      <c r="A42" s="313"/>
      <c r="B42" s="109"/>
      <c r="C42" s="314"/>
    </row>
    <row r="43" spans="1:3" ht="12.9" customHeight="1">
      <c r="A43" s="313"/>
      <c r="B43" s="109" t="s">
        <v>22</v>
      </c>
      <c r="C43" s="314"/>
    </row>
    <row r="44" spans="1:3" ht="12" customHeight="1">
      <c r="A44" s="313"/>
      <c r="B44" s="109"/>
      <c r="C44" s="314"/>
    </row>
    <row r="45" spans="1:3" ht="12.9" customHeight="1">
      <c r="A45" s="313"/>
      <c r="B45" s="109" t="s">
        <v>23</v>
      </c>
      <c r="C45" s="314"/>
    </row>
    <row r="46" spans="1:3" ht="12" customHeight="1">
      <c r="A46" s="313"/>
      <c r="B46" s="109"/>
      <c r="C46" s="314"/>
    </row>
    <row r="47" spans="1:3" ht="12.9" customHeight="1">
      <c r="A47" s="313"/>
      <c r="B47" s="109" t="s">
        <v>24</v>
      </c>
      <c r="C47" s="314"/>
    </row>
    <row r="48" spans="1:3" ht="12.9" customHeight="1">
      <c r="A48" s="313"/>
      <c r="B48" s="109"/>
      <c r="C48" s="314"/>
    </row>
    <row r="49" spans="1:3" ht="12" customHeight="1">
      <c r="A49" s="313"/>
      <c r="B49" s="109" t="s">
        <v>25</v>
      </c>
      <c r="C49" s="314"/>
    </row>
    <row r="50" spans="1:3" ht="12.9" customHeight="1">
      <c r="A50" s="313"/>
      <c r="B50" s="109"/>
      <c r="C50" s="314"/>
    </row>
    <row r="51" spans="1:3" ht="12" customHeight="1">
      <c r="A51" s="313"/>
      <c r="B51" s="109" t="s">
        <v>26</v>
      </c>
      <c r="C51" s="314"/>
    </row>
    <row r="52" spans="1:3" ht="12" customHeight="1">
      <c r="A52" s="313"/>
      <c r="B52" s="109"/>
      <c r="C52" s="314"/>
    </row>
    <row r="53" spans="1:3" ht="12" customHeight="1">
      <c r="A53" s="313"/>
      <c r="B53" s="109" t="s">
        <v>27</v>
      </c>
      <c r="C53" s="314"/>
    </row>
    <row r="54" spans="1:3" ht="12" customHeight="1">
      <c r="A54" s="313"/>
      <c r="B54" s="109"/>
      <c r="C54" s="314"/>
    </row>
    <row r="55" spans="1:3" ht="15" customHeight="1">
      <c r="A55" s="313"/>
      <c r="B55" s="113" t="s">
        <v>28</v>
      </c>
      <c r="C55" s="314"/>
    </row>
    <row r="56" spans="1:3" ht="12.9" customHeight="1">
      <c r="A56" s="313"/>
      <c r="B56" s="119"/>
      <c r="C56" s="314"/>
    </row>
    <row r="57" spans="1:3" ht="12.9" customHeight="1">
      <c r="A57" s="313"/>
      <c r="B57" s="119"/>
      <c r="C57" s="314"/>
    </row>
    <row r="58" spans="1:3" ht="12.9" customHeight="1">
      <c r="A58" s="313"/>
      <c r="B58" s="110"/>
      <c r="C58" s="314"/>
    </row>
    <row r="59" spans="1:3" ht="12.9" customHeight="1">
      <c r="A59" s="102"/>
      <c r="B59" s="256"/>
      <c r="C59" s="103"/>
    </row>
    <row r="60" spans="1:3" ht="12.9" customHeight="1">
      <c r="A60" s="70"/>
      <c r="B60" s="105"/>
      <c r="C60" s="71"/>
    </row>
    <row r="61" spans="1:3" ht="14.25" customHeight="1">
      <c r="A61" s="70"/>
      <c r="B61" s="105"/>
      <c r="C61" s="71"/>
    </row>
    <row r="62" spans="1:3" ht="14.25" customHeight="1">
      <c r="A62" s="70"/>
      <c r="B62" s="105"/>
      <c r="C62" s="71"/>
    </row>
    <row r="63" spans="1:3" ht="14.25" customHeight="1">
      <c r="A63" s="49"/>
      <c r="B63" s="120"/>
      <c r="C63" s="50"/>
    </row>
  </sheetData>
  <sheetProtection selectLockedCells="1"/>
  <mergeCells count="2">
    <mergeCell ref="A34:A58"/>
    <mergeCell ref="C34:C58"/>
  </mergeCells>
  <pageMargins left="0.5" right="0.5" top="0.5" bottom="0.5" header="0.3" footer="0.3"/>
  <pageSetup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5C6B-F8E5-3440-B54D-D43802A22689}">
  <sheetPr codeName="Sheet2">
    <tabColor rgb="FF123985"/>
  </sheetPr>
  <dimension ref="A1:G106"/>
  <sheetViews>
    <sheetView showGridLines="0" showRowColHeaders="0" showRuler="0" zoomScale="150" zoomScaleNormal="150" zoomScalePageLayoutView="150" workbookViewId="0">
      <selection activeCell="D5" sqref="D5"/>
    </sheetView>
  </sheetViews>
  <sheetFormatPr defaultColWidth="12" defaultRowHeight="14.25" customHeight="1"/>
  <cols>
    <col min="1" max="1" width="4.7109375" customWidth="1"/>
    <col min="2" max="2" width="28" customWidth="1"/>
    <col min="3" max="3" width="31.140625" customWidth="1"/>
    <col min="4" max="4" width="8.85546875" customWidth="1"/>
    <col min="5" max="5" width="28" customWidth="1"/>
    <col min="6" max="6" width="31.140625" customWidth="1"/>
    <col min="7" max="7" width="4.7109375" customWidth="1"/>
  </cols>
  <sheetData>
    <row r="1" spans="1:7" ht="29.1" customHeight="1">
      <c r="A1" s="21"/>
      <c r="B1" s="51" t="s">
        <v>29</v>
      </c>
      <c r="C1" s="2"/>
      <c r="D1" s="83"/>
      <c r="E1" s="2"/>
      <c r="F1" s="52"/>
      <c r="G1" s="177" t="str">
        <f>IF(ISBLANK(Project_Name), "", UPPER(Project_Name))</f>
        <v/>
      </c>
    </row>
    <row r="2" spans="1:7" ht="14.25" customHeight="1">
      <c r="A2" s="3"/>
      <c r="B2" s="4"/>
      <c r="C2" s="4"/>
      <c r="D2" s="1"/>
      <c r="E2" s="4"/>
      <c r="F2" s="4"/>
      <c r="G2" s="5"/>
    </row>
    <row r="3" spans="1:7" ht="14.25" customHeight="1">
      <c r="A3" s="3"/>
      <c r="B3" s="4" t="s">
        <v>30</v>
      </c>
      <c r="C3" s="4"/>
      <c r="D3" s="1"/>
      <c r="E3" s="4"/>
      <c r="F3" s="4"/>
      <c r="G3" s="5"/>
    </row>
    <row r="4" spans="1:7" ht="14.25" customHeight="1">
      <c r="A4" s="3"/>
      <c r="B4" s="4"/>
      <c r="C4" s="4"/>
      <c r="D4" s="1"/>
      <c r="E4" s="4"/>
      <c r="F4" s="4"/>
      <c r="G4" s="5"/>
    </row>
    <row r="5" spans="1:7" ht="14.25" customHeight="1">
      <c r="A5" s="3"/>
      <c r="B5" s="14" t="s">
        <v>31</v>
      </c>
      <c r="C5" s="6"/>
      <c r="D5" s="82"/>
      <c r="E5" s="6"/>
      <c r="F5" s="6"/>
      <c r="G5" s="5"/>
    </row>
    <row r="6" spans="1:7" ht="13.95" customHeight="1">
      <c r="A6" s="3"/>
      <c r="B6" s="4" t="s">
        <v>32</v>
      </c>
      <c r="C6" s="4"/>
      <c r="E6" s="4"/>
      <c r="F6" s="4"/>
      <c r="G6" s="5"/>
    </row>
    <row r="7" spans="1:7" ht="14.25" customHeight="1">
      <c r="A7" s="3"/>
      <c r="C7" s="39" t="s">
        <v>33</v>
      </c>
      <c r="D7" s="1"/>
      <c r="E7" s="295" t="b">
        <v>0</v>
      </c>
      <c r="F7" s="4"/>
      <c r="G7" s="5"/>
    </row>
    <row r="8" spans="1:7" ht="14.25" customHeight="1">
      <c r="A8" s="3"/>
      <c r="B8" s="4"/>
      <c r="C8" s="39" t="s">
        <v>34</v>
      </c>
      <c r="D8" s="1"/>
      <c r="E8" s="295" t="b">
        <v>0</v>
      </c>
      <c r="F8" s="4"/>
      <c r="G8" s="5"/>
    </row>
    <row r="9" spans="1:7" ht="14.25" customHeight="1">
      <c r="A9" s="3"/>
      <c r="B9" s="4"/>
      <c r="C9" s="39" t="s">
        <v>35</v>
      </c>
      <c r="D9" s="1"/>
      <c r="E9" s="295" t="b">
        <v>0</v>
      </c>
      <c r="F9" s="4"/>
      <c r="G9" s="5"/>
    </row>
    <row r="10" spans="1:7" ht="14.25" customHeight="1">
      <c r="A10" s="3"/>
      <c r="B10" s="4"/>
      <c r="C10" s="39" t="s">
        <v>36</v>
      </c>
      <c r="D10" s="1"/>
      <c r="E10" s="295" t="b">
        <v>0</v>
      </c>
      <c r="F10" s="4"/>
      <c r="G10" s="5"/>
    </row>
    <row r="11" spans="1:7" ht="15" customHeight="1">
      <c r="A11" s="3"/>
      <c r="B11" s="4"/>
      <c r="C11" s="4"/>
      <c r="E11" s="4"/>
      <c r="F11" s="4"/>
      <c r="G11" s="5"/>
    </row>
    <row r="12" spans="1:7" ht="14.25" customHeight="1">
      <c r="A12" s="3"/>
      <c r="B12" s="14" t="s">
        <v>37</v>
      </c>
      <c r="C12" s="6"/>
      <c r="D12" s="82"/>
      <c r="E12" s="6"/>
      <c r="F12" s="6"/>
      <c r="G12" s="5"/>
    </row>
    <row r="13" spans="1:7" ht="6.9" customHeight="1">
      <c r="A13" s="3"/>
      <c r="B13" s="15"/>
      <c r="C13" s="7"/>
      <c r="D13" s="1"/>
      <c r="E13" s="7"/>
      <c r="F13" s="7"/>
      <c r="G13" s="5"/>
    </row>
    <row r="14" spans="1:7" ht="14.25" customHeight="1">
      <c r="A14" s="3"/>
      <c r="B14" s="9" t="s">
        <v>38</v>
      </c>
      <c r="C14" s="72"/>
      <c r="D14" s="1"/>
      <c r="E14" s="9" t="s">
        <v>39</v>
      </c>
      <c r="F14" s="72"/>
      <c r="G14" s="5"/>
    </row>
    <row r="15" spans="1:7" ht="14.25" customHeight="1">
      <c r="A15" s="3"/>
      <c r="B15" s="9" t="s">
        <v>40</v>
      </c>
      <c r="C15" s="72"/>
      <c r="D15" s="1"/>
      <c r="E15" s="9" t="s">
        <v>41</v>
      </c>
      <c r="F15" s="72"/>
      <c r="G15" s="5"/>
    </row>
    <row r="16" spans="1:7" ht="14.25" customHeight="1">
      <c r="A16" s="3"/>
      <c r="B16" s="9" t="s">
        <v>42</v>
      </c>
      <c r="C16" s="72"/>
      <c r="D16" s="1"/>
      <c r="E16" s="9" t="s">
        <v>43</v>
      </c>
      <c r="F16" s="72"/>
      <c r="G16" s="5"/>
    </row>
    <row r="17" spans="1:7" ht="14.25" customHeight="1">
      <c r="A17" s="3"/>
      <c r="B17" s="9" t="s">
        <v>44</v>
      </c>
      <c r="C17" s="72"/>
      <c r="D17" s="1"/>
      <c r="E17" s="9" t="s">
        <v>45</v>
      </c>
      <c r="F17" s="72"/>
      <c r="G17" s="5"/>
    </row>
    <row r="18" spans="1:7" ht="14.25" customHeight="1">
      <c r="A18" s="3"/>
      <c r="B18" s="9" t="s">
        <v>46</v>
      </c>
      <c r="C18" s="72"/>
      <c r="D18" s="1"/>
      <c r="E18" s="9" t="s">
        <v>47</v>
      </c>
      <c r="F18" s="72"/>
      <c r="G18" s="5"/>
    </row>
    <row r="19" spans="1:7" ht="6.9" customHeight="1">
      <c r="A19" s="3"/>
      <c r="B19" s="4"/>
      <c r="C19" s="4"/>
      <c r="E19" s="4"/>
      <c r="F19" s="4"/>
      <c r="G19" s="5"/>
    </row>
    <row r="20" spans="1:7" ht="14.25" customHeight="1">
      <c r="A20" s="3"/>
      <c r="B20" s="16" t="s">
        <v>48</v>
      </c>
      <c r="C20" s="6"/>
      <c r="D20" s="82"/>
      <c r="E20" s="6"/>
      <c r="F20" s="6"/>
      <c r="G20" s="5"/>
    </row>
    <row r="21" spans="1:7" ht="6.9" customHeight="1">
      <c r="A21" s="3"/>
      <c r="B21" s="17"/>
      <c r="C21" s="7"/>
      <c r="D21" s="1"/>
      <c r="E21" s="7"/>
      <c r="F21" s="7"/>
      <c r="G21" s="5"/>
    </row>
    <row r="22" spans="1:7" ht="14.25" customHeight="1">
      <c r="A22" s="3"/>
      <c r="B22" s="9" t="s">
        <v>49</v>
      </c>
      <c r="C22" s="72"/>
      <c r="D22" s="1"/>
      <c r="E22" s="9" t="s">
        <v>50</v>
      </c>
      <c r="F22" s="72"/>
      <c r="G22" s="5"/>
    </row>
    <row r="23" spans="1:7" ht="14.25" customHeight="1">
      <c r="A23" s="3"/>
      <c r="B23" s="9" t="s">
        <v>51</v>
      </c>
      <c r="C23" s="72"/>
      <c r="D23" s="1"/>
      <c r="E23" s="9" t="s">
        <v>43</v>
      </c>
      <c r="F23" s="72"/>
      <c r="G23" s="5"/>
    </row>
    <row r="24" spans="1:7" ht="14.25" customHeight="1">
      <c r="A24" s="3"/>
      <c r="B24" s="9" t="s">
        <v>52</v>
      </c>
      <c r="C24" s="72"/>
      <c r="D24" s="1"/>
      <c r="E24" s="9" t="s">
        <v>45</v>
      </c>
      <c r="F24" s="72"/>
      <c r="G24" s="5"/>
    </row>
    <row r="25" spans="1:7" ht="14.25" customHeight="1">
      <c r="A25" s="3"/>
      <c r="B25" s="12" t="s">
        <v>53</v>
      </c>
      <c r="C25" s="73"/>
      <c r="D25" s="1"/>
      <c r="E25" s="9" t="s">
        <v>47</v>
      </c>
      <c r="F25" s="72"/>
      <c r="G25" s="5"/>
    </row>
    <row r="26" spans="1:7" ht="6.9" customHeight="1">
      <c r="A26" s="3"/>
      <c r="B26" s="4"/>
      <c r="C26" s="4"/>
      <c r="D26" s="1"/>
      <c r="E26" s="4"/>
      <c r="F26" s="8"/>
      <c r="G26" s="5"/>
    </row>
    <row r="27" spans="1:7" ht="14.25" customHeight="1">
      <c r="A27" s="3"/>
      <c r="B27" s="16" t="s">
        <v>54</v>
      </c>
      <c r="C27" s="6"/>
      <c r="D27" s="82"/>
      <c r="E27" s="6"/>
      <c r="F27" s="6"/>
      <c r="G27" s="5"/>
    </row>
    <row r="28" spans="1:7" ht="6.9" customHeight="1">
      <c r="A28" s="3"/>
      <c r="B28" s="18"/>
      <c r="C28" s="4"/>
      <c r="D28" s="1"/>
      <c r="E28" s="4"/>
      <c r="F28" s="4"/>
      <c r="G28" s="5"/>
    </row>
    <row r="29" spans="1:7" ht="12" customHeight="1">
      <c r="A29" s="3"/>
      <c r="B29" s="296" t="s">
        <v>55</v>
      </c>
      <c r="C29" s="4"/>
      <c r="D29" s="309" t="b">
        <v>0</v>
      </c>
      <c r="E29" s="4"/>
      <c r="F29" s="4"/>
      <c r="G29" s="5"/>
    </row>
    <row r="30" spans="1:7" ht="10.199999999999999">
      <c r="A30" s="3"/>
      <c r="B30" s="296" t="s">
        <v>56</v>
      </c>
      <c r="C30" s="4"/>
      <c r="D30" s="1"/>
      <c r="E30" s="4"/>
      <c r="F30" s="4"/>
      <c r="G30" s="5"/>
    </row>
    <row r="31" spans="1:7" ht="6.9" customHeight="1">
      <c r="A31" s="3"/>
      <c r="B31" s="18"/>
      <c r="C31" s="4"/>
      <c r="D31" s="1"/>
      <c r="E31" s="4"/>
      <c r="F31" s="4"/>
      <c r="G31" s="5"/>
    </row>
    <row r="32" spans="1:7" ht="14.25" customHeight="1">
      <c r="A32" s="3"/>
      <c r="B32" s="9" t="s">
        <v>50</v>
      </c>
      <c r="C32" s="72"/>
      <c r="D32" s="1"/>
      <c r="E32" s="9" t="s">
        <v>57</v>
      </c>
      <c r="F32" s="73"/>
      <c r="G32" s="5"/>
    </row>
    <row r="33" spans="1:7" ht="14.25" customHeight="1">
      <c r="A33" s="3"/>
      <c r="B33" s="9" t="s">
        <v>58</v>
      </c>
      <c r="C33" s="72"/>
      <c r="D33" s="1"/>
      <c r="E33" s="270" t="s">
        <v>59</v>
      </c>
      <c r="F33" s="73"/>
      <c r="G33" s="5"/>
    </row>
    <row r="34" spans="1:7" ht="14.25" customHeight="1">
      <c r="A34" s="3"/>
      <c r="B34" s="9" t="s">
        <v>60</v>
      </c>
      <c r="C34" s="72"/>
      <c r="D34" s="1"/>
      <c r="E34" s="9" t="s">
        <v>61</v>
      </c>
      <c r="F34" s="73"/>
      <c r="G34" s="5"/>
    </row>
    <row r="35" spans="1:7" ht="20.399999999999999">
      <c r="A35" s="3"/>
      <c r="B35" s="39" t="s">
        <v>62</v>
      </c>
      <c r="C35" s="73"/>
      <c r="D35" s="1"/>
      <c r="E35" s="311" t="s">
        <v>63</v>
      </c>
      <c r="F35" s="73"/>
      <c r="G35" s="5"/>
    </row>
    <row r="36" spans="1:7" ht="6.9" customHeight="1">
      <c r="A36" s="3"/>
      <c r="B36" s="13"/>
      <c r="C36" s="4"/>
      <c r="D36" s="1"/>
      <c r="E36" s="4"/>
      <c r="F36" s="4"/>
      <c r="G36" s="5"/>
    </row>
    <row r="37" spans="1:7" ht="14.25" customHeight="1">
      <c r="A37" s="3"/>
      <c r="B37" s="16" t="s">
        <v>64</v>
      </c>
      <c r="C37" s="11"/>
      <c r="D37" s="82"/>
      <c r="E37" s="11"/>
      <c r="F37" s="11"/>
      <c r="G37" s="5"/>
    </row>
    <row r="38" spans="1:7" ht="6.9" customHeight="1">
      <c r="A38" s="3"/>
      <c r="B38" s="4"/>
      <c r="C38" s="4"/>
      <c r="D38" s="1"/>
      <c r="E38" s="4"/>
      <c r="F38" s="4"/>
      <c r="G38" s="5"/>
    </row>
    <row r="39" spans="1:7" ht="15" customHeight="1">
      <c r="A39" s="3"/>
      <c r="B39" s="10" t="s">
        <v>65</v>
      </c>
      <c r="C39" s="72"/>
      <c r="D39" s="1"/>
      <c r="E39" s="10" t="s">
        <v>66</v>
      </c>
      <c r="F39" s="181"/>
      <c r="G39" s="5"/>
    </row>
    <row r="40" spans="1:7" ht="14.25" customHeight="1">
      <c r="A40" s="3"/>
      <c r="B40" s="10" t="s">
        <v>67</v>
      </c>
      <c r="C40" s="72"/>
      <c r="D40" s="1"/>
      <c r="E40" s="10" t="s">
        <v>68</v>
      </c>
      <c r="F40" s="182"/>
      <c r="G40" s="5"/>
    </row>
    <row r="41" spans="1:7" ht="14.25" customHeight="1">
      <c r="A41" s="3"/>
      <c r="B41" s="10" t="s">
        <v>69</v>
      </c>
      <c r="C41" s="72"/>
      <c r="D41" s="1"/>
      <c r="E41" s="122" t="s">
        <v>70</v>
      </c>
      <c r="F41" s="182"/>
      <c r="G41" s="5"/>
    </row>
    <row r="42" spans="1:7" ht="14.25" customHeight="1">
      <c r="A42" s="3"/>
      <c r="B42" s="10" t="s">
        <v>71</v>
      </c>
      <c r="C42" s="72"/>
      <c r="D42" s="1"/>
      <c r="E42" s="122" t="s">
        <v>72</v>
      </c>
      <c r="F42" s="182"/>
      <c r="G42" s="5"/>
    </row>
    <row r="43" spans="1:7" ht="14.25" customHeight="1">
      <c r="A43" s="3"/>
      <c r="B43" s="10" t="s">
        <v>73</v>
      </c>
      <c r="C43" s="72"/>
      <c r="D43" s="1"/>
      <c r="E43" s="10" t="s">
        <v>74</v>
      </c>
      <c r="F43" s="183"/>
      <c r="G43" s="5"/>
    </row>
    <row r="44" spans="1:7" ht="14.25" customHeight="1">
      <c r="A44" s="3"/>
      <c r="B44" s="10" t="s">
        <v>75</v>
      </c>
      <c r="C44" s="72"/>
      <c r="D44" s="1"/>
      <c r="E44" s="10" t="s">
        <v>76</v>
      </c>
      <c r="F44" s="183"/>
      <c r="G44" s="5"/>
    </row>
    <row r="45" spans="1:7" ht="14.25" customHeight="1">
      <c r="A45" s="3"/>
      <c r="B45" s="10" t="s">
        <v>77</v>
      </c>
      <c r="C45" s="72"/>
      <c r="D45" s="1"/>
      <c r="E45" s="10" t="s">
        <v>78</v>
      </c>
      <c r="F45" s="183"/>
      <c r="G45" s="5"/>
    </row>
    <row r="46" spans="1:7" ht="14.25" customHeight="1">
      <c r="A46" s="3"/>
      <c r="B46" s="10" t="s">
        <v>79</v>
      </c>
      <c r="C46" s="72"/>
      <c r="D46" s="1"/>
      <c r="E46" s="10" t="s">
        <v>80</v>
      </c>
      <c r="F46" s="183"/>
      <c r="G46" s="5"/>
    </row>
    <row r="47" spans="1:7" ht="14.25" customHeight="1">
      <c r="A47" s="3"/>
      <c r="B47" s="10" t="s">
        <v>81</v>
      </c>
      <c r="C47" s="72"/>
      <c r="D47" s="1"/>
      <c r="E47" s="10" t="s">
        <v>82</v>
      </c>
      <c r="F47" s="271"/>
      <c r="G47" s="5"/>
    </row>
    <row r="48" spans="1:7" ht="14.25" customHeight="1">
      <c r="A48" s="3"/>
      <c r="B48" s="10" t="s">
        <v>83</v>
      </c>
      <c r="C48" s="72"/>
      <c r="D48" s="1"/>
      <c r="E48" s="1"/>
      <c r="F48" s="1"/>
      <c r="G48" s="5"/>
    </row>
    <row r="49" spans="1:7" ht="14.25" customHeight="1">
      <c r="A49" s="3"/>
      <c r="B49" s="10" t="s">
        <v>84</v>
      </c>
      <c r="C49" s="318" t="s">
        <v>85</v>
      </c>
      <c r="D49" s="318"/>
      <c r="E49" s="318"/>
      <c r="F49" s="318"/>
      <c r="G49" s="5"/>
    </row>
    <row r="50" spans="1:7" ht="22.5" customHeight="1">
      <c r="A50" s="3"/>
      <c r="B50" s="12" t="s">
        <v>86</v>
      </c>
      <c r="C50" s="315" t="s">
        <v>87</v>
      </c>
      <c r="D50" s="316"/>
      <c r="E50" s="316"/>
      <c r="F50" s="316"/>
      <c r="G50" s="5"/>
    </row>
    <row r="51" spans="1:7" ht="14.25" customHeight="1">
      <c r="A51" s="3"/>
      <c r="B51" s="12"/>
      <c r="C51" s="292" t="s">
        <v>88</v>
      </c>
      <c r="D51" s="319"/>
      <c r="E51" s="319"/>
      <c r="F51" s="319"/>
      <c r="G51" s="5"/>
    </row>
    <row r="52" spans="1:7" ht="14.25" customHeight="1">
      <c r="A52" s="3"/>
      <c r="B52" s="12"/>
      <c r="C52" s="292" t="s">
        <v>89</v>
      </c>
      <c r="D52" s="319"/>
      <c r="E52" s="319"/>
      <c r="F52" s="319"/>
      <c r="G52" s="5"/>
    </row>
    <row r="53" spans="1:7" ht="14.25" customHeight="1">
      <c r="A53" s="3"/>
      <c r="B53" s="12"/>
      <c r="C53" s="12" t="s">
        <v>90</v>
      </c>
      <c r="D53" s="319"/>
      <c r="E53" s="319"/>
      <c r="F53" s="319"/>
      <c r="G53" s="5"/>
    </row>
    <row r="54" spans="1:7" ht="12" customHeight="1">
      <c r="A54" s="3"/>
      <c r="B54" s="1"/>
      <c r="C54" s="1"/>
      <c r="D54" s="1"/>
      <c r="E54" s="1"/>
      <c r="G54" s="5"/>
    </row>
    <row r="55" spans="1:7" ht="22.2" customHeight="1">
      <c r="A55" s="3"/>
      <c r="B55" s="10" t="s">
        <v>91</v>
      </c>
      <c r="C55" s="315" t="s">
        <v>92</v>
      </c>
      <c r="D55" s="316"/>
      <c r="E55" s="316"/>
      <c r="F55" s="316"/>
      <c r="G55" s="5"/>
    </row>
    <row r="56" spans="1:7" ht="12" customHeight="1">
      <c r="A56" s="3"/>
      <c r="B56" s="1"/>
      <c r="C56" s="1" t="s">
        <v>93</v>
      </c>
      <c r="D56" s="1"/>
      <c r="E56" s="204"/>
      <c r="G56" s="5"/>
    </row>
    <row r="57" spans="1:7" ht="12" customHeight="1">
      <c r="A57" s="3"/>
      <c r="B57" s="1"/>
      <c r="C57" s="1" t="s">
        <v>94</v>
      </c>
      <c r="D57" s="1"/>
      <c r="E57" s="312" t="b">
        <v>0</v>
      </c>
      <c r="G57" s="5"/>
    </row>
    <row r="58" spans="1:7" ht="12" customHeight="1">
      <c r="A58" s="3"/>
      <c r="B58" s="1"/>
      <c r="C58" s="1" t="s">
        <v>95</v>
      </c>
      <c r="D58" s="1"/>
      <c r="E58" s="312" t="b">
        <v>0</v>
      </c>
      <c r="G58" s="5"/>
    </row>
    <row r="59" spans="1:7" ht="12" customHeight="1">
      <c r="A59" s="3"/>
      <c r="B59" s="1"/>
      <c r="C59" s="1" t="s">
        <v>96</v>
      </c>
      <c r="D59" s="1"/>
      <c r="E59" s="312" t="b">
        <v>0</v>
      </c>
      <c r="G59" s="5"/>
    </row>
    <row r="60" spans="1:7" ht="12" customHeight="1">
      <c r="A60" s="3"/>
      <c r="B60" s="1"/>
      <c r="C60" s="1" t="s">
        <v>97</v>
      </c>
      <c r="D60" s="1"/>
      <c r="E60" s="312" t="b">
        <v>0</v>
      </c>
      <c r="G60" s="5"/>
    </row>
    <row r="61" spans="1:7" ht="12" customHeight="1">
      <c r="A61" s="3"/>
      <c r="B61" s="1"/>
      <c r="C61" s="1" t="s">
        <v>36</v>
      </c>
      <c r="D61" s="1"/>
      <c r="E61" s="312" t="b">
        <v>0</v>
      </c>
      <c r="G61" s="5"/>
    </row>
    <row r="62" spans="1:7" ht="12" customHeight="1">
      <c r="A62" s="3"/>
      <c r="B62" s="1"/>
      <c r="C62" s="1" t="s">
        <v>90</v>
      </c>
      <c r="D62" s="1"/>
      <c r="E62" s="317"/>
      <c r="F62" s="317"/>
      <c r="G62" s="297"/>
    </row>
    <row r="63" spans="1:7" ht="12" customHeight="1">
      <c r="A63" s="3"/>
      <c r="B63" s="1"/>
      <c r="C63" s="1" t="s">
        <v>98</v>
      </c>
      <c r="D63" s="1"/>
      <c r="E63" s="1"/>
      <c r="G63" s="5"/>
    </row>
    <row r="64" spans="1:7" ht="12" customHeight="1">
      <c r="A64" s="3"/>
      <c r="B64" s="1"/>
      <c r="C64" s="316"/>
      <c r="D64" s="316"/>
      <c r="E64" s="316"/>
      <c r="F64" s="316"/>
      <c r="G64" s="5"/>
    </row>
    <row r="65" spans="1:7" ht="7.2" customHeight="1">
      <c r="A65" s="3"/>
      <c r="B65" s="1"/>
      <c r="C65" s="1"/>
      <c r="D65" s="1"/>
      <c r="E65" s="1"/>
      <c r="G65" s="5"/>
    </row>
    <row r="66" spans="1:7" ht="12" customHeight="1">
      <c r="A66" s="3"/>
      <c r="B66" s="1"/>
      <c r="C66" s="1" t="s">
        <v>99</v>
      </c>
      <c r="D66" s="1"/>
      <c r="E66" s="1"/>
      <c r="G66" s="5"/>
    </row>
    <row r="67" spans="1:7" ht="12" customHeight="1">
      <c r="A67" s="3"/>
      <c r="B67" s="1"/>
      <c r="C67" s="205" t="s">
        <v>100</v>
      </c>
      <c r="D67" s="312" t="b">
        <v>0</v>
      </c>
      <c r="E67" s="1"/>
      <c r="G67" s="5"/>
    </row>
    <row r="68" spans="1:7" ht="12" customHeight="1">
      <c r="A68" s="3"/>
      <c r="B68" s="1"/>
      <c r="C68" s="205" t="s">
        <v>101</v>
      </c>
      <c r="D68" s="312" t="b">
        <v>0</v>
      </c>
      <c r="E68" s="1"/>
      <c r="G68" s="5"/>
    </row>
    <row r="69" spans="1:7" ht="12" customHeight="1">
      <c r="A69" s="3"/>
      <c r="B69" s="1"/>
      <c r="C69" s="205" t="s">
        <v>102</v>
      </c>
      <c r="D69" s="312" t="b">
        <v>0</v>
      </c>
      <c r="E69" s="1"/>
      <c r="G69" s="5"/>
    </row>
    <row r="70" spans="1:7" ht="12" customHeight="1">
      <c r="A70" s="3"/>
      <c r="B70" s="1"/>
      <c r="C70" s="205" t="s">
        <v>103</v>
      </c>
      <c r="D70" s="312" t="b">
        <v>0</v>
      </c>
      <c r="E70" s="1"/>
      <c r="G70" s="5"/>
    </row>
    <row r="71" spans="1:7" ht="12" customHeight="1">
      <c r="A71" s="3"/>
      <c r="B71" s="1"/>
      <c r="C71" s="205" t="s">
        <v>104</v>
      </c>
      <c r="D71" s="312" t="b">
        <v>0</v>
      </c>
      <c r="E71" s="1"/>
      <c r="G71" s="5"/>
    </row>
    <row r="72" spans="1:7" ht="12" customHeight="1">
      <c r="A72" s="3"/>
      <c r="B72" s="1"/>
      <c r="C72" s="1"/>
      <c r="D72" s="1"/>
      <c r="E72" s="1"/>
      <c r="G72" s="5"/>
    </row>
    <row r="73" spans="1:7" ht="14.1" customHeight="1">
      <c r="A73" s="3"/>
      <c r="B73" s="16" t="s">
        <v>105</v>
      </c>
      <c r="C73" s="11"/>
      <c r="D73" s="82"/>
      <c r="E73" s="11"/>
      <c r="F73" s="11"/>
      <c r="G73" s="5"/>
    </row>
    <row r="74" spans="1:7" ht="6.9" customHeight="1">
      <c r="A74" s="3"/>
      <c r="B74" s="1"/>
      <c r="C74" s="1"/>
      <c r="D74" s="1"/>
      <c r="E74" s="1"/>
      <c r="F74" s="1"/>
      <c r="G74" s="5"/>
    </row>
    <row r="75" spans="1:7" ht="12" customHeight="1">
      <c r="A75" s="3"/>
      <c r="B75" s="1" t="s">
        <v>106</v>
      </c>
      <c r="C75" s="1"/>
      <c r="D75" s="1"/>
      <c r="E75" s="1"/>
      <c r="F75" s="1"/>
      <c r="G75" s="5"/>
    </row>
    <row r="76" spans="1:7" ht="6.9" customHeight="1">
      <c r="A76" s="3"/>
      <c r="B76" s="1"/>
      <c r="C76" s="1"/>
      <c r="D76" s="1"/>
      <c r="E76" s="1"/>
      <c r="F76" s="1"/>
      <c r="G76" s="5"/>
    </row>
    <row r="77" spans="1:7" ht="14.25" customHeight="1">
      <c r="A77" s="3"/>
      <c r="B77" s="12" t="s">
        <v>107</v>
      </c>
      <c r="C77" s="72"/>
      <c r="D77" s="1"/>
      <c r="E77" s="10" t="s">
        <v>108</v>
      </c>
      <c r="F77" s="72"/>
      <c r="G77" s="5"/>
    </row>
    <row r="78" spans="1:7" ht="14.25" customHeight="1">
      <c r="A78" s="3"/>
      <c r="B78" s="10" t="s">
        <v>109</v>
      </c>
      <c r="C78" s="74"/>
      <c r="D78" s="1"/>
      <c r="E78" s="12" t="s">
        <v>90</v>
      </c>
      <c r="F78" s="297"/>
      <c r="G78" s="5"/>
    </row>
    <row r="79" spans="1:7" ht="14.25" customHeight="1">
      <c r="A79" s="3"/>
      <c r="B79" s="10" t="s">
        <v>110</v>
      </c>
      <c r="C79" s="100"/>
      <c r="D79" s="1"/>
      <c r="E79" s="81"/>
      <c r="F79" s="81"/>
      <c r="G79" s="5"/>
    </row>
    <row r="80" spans="1:7" ht="6.9" customHeight="1">
      <c r="A80" s="3"/>
      <c r="B80" s="1"/>
      <c r="C80" s="1"/>
      <c r="E80" s="80"/>
      <c r="F80" s="80"/>
      <c r="G80" s="5"/>
    </row>
    <row r="81" spans="1:7" ht="14.25" customHeight="1">
      <c r="A81" s="3"/>
      <c r="B81" s="16" t="s">
        <v>111</v>
      </c>
      <c r="C81" s="11"/>
      <c r="D81" s="82"/>
      <c r="E81" s="11"/>
      <c r="F81" s="11"/>
      <c r="G81" s="5"/>
    </row>
    <row r="82" spans="1:7" ht="6.9" customHeight="1">
      <c r="A82" s="3"/>
      <c r="B82" s="17"/>
      <c r="C82" s="4"/>
      <c r="D82" s="1"/>
      <c r="E82" s="4"/>
      <c r="F82" s="4"/>
      <c r="G82" s="5"/>
    </row>
    <row r="83" spans="1:7" ht="14.25" customHeight="1">
      <c r="A83" s="3"/>
      <c r="B83" s="4"/>
      <c r="C83" s="1"/>
      <c r="D83" s="1"/>
      <c r="E83" s="10" t="s">
        <v>112</v>
      </c>
      <c r="F83" s="72"/>
      <c r="G83" s="5"/>
    </row>
    <row r="84" spans="1:7" ht="6.9" customHeight="1">
      <c r="B84" s="1"/>
      <c r="C84" s="1"/>
      <c r="D84" s="1"/>
      <c r="E84" s="1"/>
      <c r="F84" s="1"/>
      <c r="G84" s="5"/>
    </row>
    <row r="85" spans="1:7" ht="14.25" customHeight="1">
      <c r="B85" s="16" t="s">
        <v>113</v>
      </c>
      <c r="C85" s="6"/>
      <c r="D85" s="82"/>
      <c r="E85" s="6"/>
      <c r="F85" s="6"/>
      <c r="G85" s="5"/>
    </row>
    <row r="86" spans="1:7" ht="6.9" customHeight="1">
      <c r="B86" s="18"/>
      <c r="C86" s="4"/>
      <c r="D86" s="1"/>
      <c r="E86" s="4"/>
      <c r="F86" s="4"/>
      <c r="G86" s="5"/>
    </row>
    <row r="87" spans="1:7" ht="14.25" customHeight="1">
      <c r="B87" s="9" t="s">
        <v>50</v>
      </c>
      <c r="C87" s="72"/>
      <c r="D87" s="1"/>
      <c r="E87" s="9" t="s">
        <v>57</v>
      </c>
      <c r="F87" s="73"/>
      <c r="G87" s="5"/>
    </row>
    <row r="88" spans="1:7" ht="14.25" customHeight="1">
      <c r="B88" s="9" t="s">
        <v>58</v>
      </c>
      <c r="C88" s="72"/>
      <c r="D88" s="1"/>
      <c r="E88" s="270" t="s">
        <v>59</v>
      </c>
      <c r="F88" s="73"/>
      <c r="G88" s="5"/>
    </row>
    <row r="89" spans="1:7" ht="14.25" customHeight="1">
      <c r="B89" s="9" t="s">
        <v>60</v>
      </c>
      <c r="C89" s="72"/>
      <c r="D89" s="1"/>
      <c r="E89" s="9" t="s">
        <v>61</v>
      </c>
      <c r="F89" s="73"/>
      <c r="G89" s="5"/>
    </row>
    <row r="90" spans="1:7" ht="22.2" customHeight="1">
      <c r="B90" s="39" t="s">
        <v>62</v>
      </c>
      <c r="C90" s="73"/>
      <c r="D90" s="1"/>
      <c r="E90" s="311" t="s">
        <v>63</v>
      </c>
      <c r="F90" s="73"/>
      <c r="G90" s="5"/>
    </row>
    <row r="91" spans="1:7" ht="6.9" customHeight="1">
      <c r="B91" s="18"/>
      <c r="C91" s="4"/>
      <c r="D91" s="1"/>
      <c r="E91" s="4"/>
      <c r="F91" s="4"/>
      <c r="G91" s="5"/>
    </row>
    <row r="92" spans="1:7" ht="14.25" customHeight="1">
      <c r="B92" s="9" t="s">
        <v>50</v>
      </c>
      <c r="C92" s="72"/>
      <c r="D92" s="1"/>
      <c r="E92" s="9" t="s">
        <v>57</v>
      </c>
      <c r="F92" s="73"/>
      <c r="G92" s="5"/>
    </row>
    <row r="93" spans="1:7" ht="14.25" customHeight="1">
      <c r="B93" s="9" t="s">
        <v>58</v>
      </c>
      <c r="C93" s="72"/>
      <c r="D93" s="1"/>
      <c r="E93" s="270" t="s">
        <v>59</v>
      </c>
      <c r="F93" s="73"/>
      <c r="G93" s="5"/>
    </row>
    <row r="94" spans="1:7" ht="14.25" customHeight="1">
      <c r="B94" s="9" t="s">
        <v>60</v>
      </c>
      <c r="C94" s="72"/>
      <c r="D94" s="1"/>
      <c r="E94" s="9" t="s">
        <v>61</v>
      </c>
      <c r="F94" s="73"/>
      <c r="G94" s="5"/>
    </row>
    <row r="95" spans="1:7" ht="20.399999999999999">
      <c r="B95" s="39" t="s">
        <v>62</v>
      </c>
      <c r="C95" s="73"/>
      <c r="D95" s="1"/>
      <c r="E95" s="311" t="s">
        <v>63</v>
      </c>
      <c r="F95" s="73"/>
      <c r="G95" s="5"/>
    </row>
    <row r="96" spans="1:7" ht="6.9" customHeight="1">
      <c r="B96" s="18"/>
      <c r="C96" s="4"/>
      <c r="D96" s="1"/>
      <c r="E96" s="4"/>
      <c r="F96" s="4"/>
      <c r="G96" s="5"/>
    </row>
    <row r="97" spans="1:7" ht="14.25" customHeight="1">
      <c r="B97" s="9" t="s">
        <v>50</v>
      </c>
      <c r="C97" s="72"/>
      <c r="D97" s="1"/>
      <c r="E97" s="9" t="s">
        <v>57</v>
      </c>
      <c r="F97" s="73"/>
      <c r="G97" s="5"/>
    </row>
    <row r="98" spans="1:7" ht="14.25" customHeight="1">
      <c r="B98" s="9" t="s">
        <v>58</v>
      </c>
      <c r="C98" s="72"/>
      <c r="D98" s="1"/>
      <c r="E98" s="270" t="s">
        <v>59</v>
      </c>
      <c r="F98" s="73"/>
      <c r="G98" s="5"/>
    </row>
    <row r="99" spans="1:7" ht="14.25" customHeight="1">
      <c r="B99" s="9" t="s">
        <v>60</v>
      </c>
      <c r="C99" s="72"/>
      <c r="D99" s="1"/>
      <c r="E99" s="9" t="s">
        <v>61</v>
      </c>
      <c r="F99" s="73"/>
      <c r="G99" s="5"/>
    </row>
    <row r="100" spans="1:7" ht="20.399999999999999">
      <c r="B100" s="39" t="s">
        <v>62</v>
      </c>
      <c r="C100" s="73"/>
      <c r="D100" s="1"/>
      <c r="E100" s="311" t="s">
        <v>63</v>
      </c>
      <c r="F100" s="73"/>
      <c r="G100" s="5"/>
    </row>
    <row r="101" spans="1:7" ht="6.9" customHeight="1">
      <c r="B101" s="18"/>
      <c r="C101" s="4"/>
      <c r="D101" s="1"/>
      <c r="E101" s="4"/>
      <c r="F101" s="4"/>
      <c r="G101" s="5"/>
    </row>
    <row r="102" spans="1:7" ht="14.25" customHeight="1">
      <c r="B102" s="9" t="s">
        <v>50</v>
      </c>
      <c r="C102" s="72"/>
      <c r="D102" s="1"/>
      <c r="E102" s="9" t="s">
        <v>57</v>
      </c>
      <c r="F102" s="73"/>
      <c r="G102" s="5"/>
    </row>
    <row r="103" spans="1:7" ht="14.25" customHeight="1">
      <c r="B103" s="9" t="s">
        <v>58</v>
      </c>
      <c r="C103" s="72"/>
      <c r="D103" s="1"/>
      <c r="E103" s="270" t="s">
        <v>59</v>
      </c>
      <c r="F103" s="73"/>
      <c r="G103" s="5"/>
    </row>
    <row r="104" spans="1:7" ht="14.25" customHeight="1">
      <c r="B104" s="9" t="s">
        <v>60</v>
      </c>
      <c r="C104" s="72"/>
      <c r="D104" s="1"/>
      <c r="E104" s="9" t="s">
        <v>61</v>
      </c>
      <c r="F104" s="73"/>
      <c r="G104" s="5"/>
    </row>
    <row r="105" spans="1:7" ht="20.399999999999999">
      <c r="B105" s="39" t="s">
        <v>62</v>
      </c>
      <c r="C105" s="73"/>
      <c r="D105" s="1"/>
      <c r="E105" s="311" t="s">
        <v>63</v>
      </c>
      <c r="F105" s="73"/>
      <c r="G105" s="5"/>
    </row>
    <row r="106" spans="1:7" ht="14.25" customHeight="1">
      <c r="A106" s="174"/>
      <c r="B106" s="174"/>
      <c r="C106" s="174"/>
      <c r="D106" s="174"/>
      <c r="E106" s="174"/>
      <c r="F106" s="174"/>
      <c r="G106" s="310"/>
    </row>
  </sheetData>
  <sheetProtection selectLockedCells="1"/>
  <mergeCells count="8">
    <mergeCell ref="C55:F55"/>
    <mergeCell ref="E62:F62"/>
    <mergeCell ref="C64:F64"/>
    <mergeCell ref="C49:F49"/>
    <mergeCell ref="C50:F50"/>
    <mergeCell ref="D53:F53"/>
    <mergeCell ref="D52:F52"/>
    <mergeCell ref="D51:F51"/>
  </mergeCells>
  <conditionalFormatting sqref="C14:C18 F14:F18 C22:C25 F22:F25 C32:C35 F32:F35 F39:F47 C39:C48 C49:F50 C51 C77:C79 F83">
    <cfRule type="containsText" dxfId="61" priority="23" operator="containsText" text="Describe">
      <formula>NOT(ISERROR(SEARCH("Describe",C14)))</formula>
    </cfRule>
    <cfRule type="containsBlanks" dxfId="60" priority="30">
      <formula>LEN(TRIM(C14))=0</formula>
    </cfRule>
  </conditionalFormatting>
  <conditionalFormatting sqref="C87:C90 F87:F90">
    <cfRule type="containsText" dxfId="59" priority="13" operator="containsText" text="Describe">
      <formula>NOT(ISERROR(SEARCH("Describe",C87)))</formula>
    </cfRule>
    <cfRule type="containsBlanks" dxfId="58" priority="14">
      <formula>LEN(TRIM(C87))=0</formula>
    </cfRule>
  </conditionalFormatting>
  <conditionalFormatting sqref="C92:C95 F92:F95">
    <cfRule type="containsText" dxfId="57" priority="11" operator="containsText" text="Describe">
      <formula>NOT(ISERROR(SEARCH("Describe",C92)))</formula>
    </cfRule>
    <cfRule type="containsBlanks" dxfId="56" priority="12">
      <formula>LEN(TRIM(C92))=0</formula>
    </cfRule>
  </conditionalFormatting>
  <conditionalFormatting sqref="C97:C100 F97:F100">
    <cfRule type="containsText" dxfId="55" priority="9" operator="containsText" text="Describe">
      <formula>NOT(ISERROR(SEARCH("Describe",C97)))</formula>
    </cfRule>
    <cfRule type="containsBlanks" dxfId="54" priority="10">
      <formula>LEN(TRIM(C97))=0</formula>
    </cfRule>
  </conditionalFormatting>
  <conditionalFormatting sqref="C102:C105 F102:F105">
    <cfRule type="containsText" dxfId="53" priority="7" operator="containsText" text="Describe">
      <formula>NOT(ISERROR(SEARCH("Describe",C102)))</formula>
    </cfRule>
    <cfRule type="containsBlanks" dxfId="52" priority="8">
      <formula>LEN(TRIM(C102))=0</formula>
    </cfRule>
  </conditionalFormatting>
  <conditionalFormatting sqref="C55:F55">
    <cfRule type="containsText" dxfId="51" priority="5" operator="containsText" text="Describe">
      <formula>NOT(ISERROR(SEARCH("Describe",C55)))</formula>
    </cfRule>
    <cfRule type="containsBlanks" dxfId="50" priority="6">
      <formula>LEN(TRIM(C55))=0</formula>
    </cfRule>
  </conditionalFormatting>
  <conditionalFormatting sqref="C64:F64">
    <cfRule type="containsText" dxfId="49" priority="1" operator="containsText" text="Describe">
      <formula>NOT(ISERROR(SEARCH("Describe",C64)))</formula>
    </cfRule>
    <cfRule type="containsBlanks" dxfId="48" priority="2">
      <formula>LEN(TRIM(C64))=0</formula>
    </cfRule>
  </conditionalFormatting>
  <conditionalFormatting sqref="D51:D53">
    <cfRule type="containsText" dxfId="47" priority="19" operator="containsText" text="Describe">
      <formula>NOT(ISERROR(SEARCH("Describe",D51)))</formula>
    </cfRule>
    <cfRule type="containsBlanks" dxfId="46" priority="20">
      <formula>LEN(TRIM(D51))=0</formula>
    </cfRule>
  </conditionalFormatting>
  <conditionalFormatting sqref="E62">
    <cfRule type="containsText" dxfId="45" priority="3" operator="containsText" text="Describe">
      <formula>NOT(ISERROR(SEARCH("Describe",E62)))</formula>
    </cfRule>
    <cfRule type="containsBlanks" dxfId="44" priority="4">
      <formula>LEN(TRIM(E62))=0</formula>
    </cfRule>
  </conditionalFormatting>
  <conditionalFormatting sqref="E80:F80">
    <cfRule type="expression" dxfId="43" priority="28">
      <formula>$C$78="yes"</formula>
    </cfRule>
  </conditionalFormatting>
  <conditionalFormatting sqref="F77:F78">
    <cfRule type="containsText" dxfId="42" priority="17" operator="containsText" text="Describe">
      <formula>NOT(ISERROR(SEARCH("Describe",F77)))</formula>
    </cfRule>
    <cfRule type="containsBlanks" dxfId="41" priority="18">
      <formula>LEN(TRIM(F77))=0</formula>
    </cfRule>
  </conditionalFormatting>
  <dataValidations count="24">
    <dataValidation type="list" allowBlank="1" showErrorMessage="1" sqref="C17" xr:uid="{5BF22027-AD4F-944D-8CF4-D777413CD975}">
      <formula1>"Owner,Employee,Consultant"</formula1>
    </dataValidation>
    <dataValidation type="list" allowBlank="1" showInputMessage="1" showErrorMessage="1" errorTitle="Select From Drop Down Menu" error=" " sqref="C24" xr:uid="{2D4C5553-09D5-A44B-9919-CAB025DBA08D}">
      <formula1>"Non-Profit,For-Profit,Cooperative,Indigenous Government"</formula1>
    </dataValidation>
    <dataValidation type="list" allowBlank="1" showInputMessage="1" showErrorMessage="1" errorTitle="Select From Drop Down Menu" error=" " sqref="C33 C88 C93 C98 C103" xr:uid="{2BDA752B-4527-6247-8E97-B516AA0E9C51}">
      <formula1>"Downtown,Other Area"</formula1>
    </dataValidation>
    <dataValidation type="list" allowBlank="1" showInputMessage="1" showErrorMessage="1" errorTitle="Select From Drop Down Menu" error=" " sqref="F32 F87 F92 F97 F102" xr:uid="{4B015F44-6943-4F44-9E16-250B7F528E58}">
      <formula1>"Currently Zoned for Project, Requires Rezoning, Requires Variance or Conditional Use"</formula1>
    </dataValidation>
    <dataValidation type="list" allowBlank="1" showInputMessage="1" showErrorMessage="1" errorTitle="Select From Drop Down Menu" error=" " sqref="F33 F88 F93 F98 F103" xr:uid="{3CA9DC78-4A9D-874D-AC3C-DB216A48826B}">
      <formula1>"Applicant Owned, Applicant Leased (20+ Years Remaining), Executed Legal Option to Purchase, Executed Legal Option to Lease,City of Winnipeg Land Enhancement Site"</formula1>
    </dataValidation>
    <dataValidation type="list" allowBlank="1" showInputMessage="1" showErrorMessage="1" errorTitle="Select From Drop Down Menu" error=" " sqref="F34 F89 F94 F99 F104" xr:uid="{57DF3113-5ABF-2C44-8F8D-73B0B9425788}">
      <formula1>"Vacant Land, Building to be Demolished,Building to be Re-Used, Surface Parking Lot, Heritage Building"</formula1>
    </dataValidation>
    <dataValidation type="list" allowBlank="1" showInputMessage="1" showErrorMessage="1" errorTitle="Select From Drop Down Menu" error=" " sqref="C46" xr:uid="{EC3FFE1C-B69A-6845-8723-4EE32551F5BA}">
      <formula1>"Class A,Class B,Class C,Class D"</formula1>
    </dataValidation>
    <dataValidation type="list" allowBlank="1" showInputMessage="1" showErrorMessage="1" sqref="F47" xr:uid="{FEC994E1-743E-CE47-86EF-EF08B6A2B918}">
      <formula1>"Has been secured post Dec. 5/23,Can be secured before Sept.30/26,Neither"</formula1>
    </dataValidation>
    <dataValidation type="list" allowBlank="1" showInputMessage="1" showErrorMessage="1" sqref="C77" xr:uid="{E4CE08E6-D7E6-9A47-B7D0-E389137FBCCC}">
      <formula1>"Market Housing,Affordable Housing,Mixed Housing,Affordable Homeownership"</formula1>
    </dataValidation>
    <dataValidation type="list" allowBlank="1" showInputMessage="1" showErrorMessage="1" sqref="C25" xr:uid="{6D03AB70-D83F-8B4B-8C86-62460878053D}">
      <formula1>"Yes, No"</formula1>
    </dataValidation>
    <dataValidation type="list" allowBlank="1" showInputMessage="1" showErrorMessage="1" errorTitle="Select From Drop Down Menu" error=" " sqref="C42" xr:uid="{EED880F5-D704-AC41-B5DB-4C4E50263747}">
      <formula1>"Wood, Concrete"</formula1>
    </dataValidation>
    <dataValidation type="list" allowBlank="1" showInputMessage="1" showErrorMessage="1" errorTitle="Select From Drop Down Menu" error=" " sqref="F83" xr:uid="{53399EAF-7FB7-E544-886C-A20897C20DD4}">
      <formula1>"Yes, No"</formula1>
    </dataValidation>
    <dataValidation type="whole" allowBlank="1" showInputMessage="1" showErrorMessage="1" errorTitle="Format Error" error="Must be a number and greater than 4." sqref="C48" xr:uid="{95605D7E-2B2E-8444-89F5-F79DE3BC380B}">
      <formula1>0</formula1>
      <formula2>1000</formula2>
    </dataValidation>
    <dataValidation type="list" allowBlank="1" showInputMessage="1" showErrorMessage="1" errorTitle="Select From Drop Down Menu" error=" " sqref="C41" xr:uid="{77AAEFC2-7C4C-B841-8107-9DA350097AD2}">
      <formula1>"New Construction, Commercial to Residential Use, Rehab/Uninhabitable Residential"</formula1>
    </dataValidation>
    <dataValidation type="list" allowBlank="1" showInputMessage="1" showErrorMessage="1" sqref="C79" xr:uid="{F43BF600-4DFC-654A-B483-0614254ED9D8}">
      <formula1>"No Supports,  Brief targeted supports through off-site staff/partners,  Part-time staff supports (on-site or off-site),Staff supports 24/7 (on-site or off-site)   "</formula1>
    </dataValidation>
    <dataValidation type="list" allowBlank="1" showInputMessage="1" showErrorMessage="1" errorTitle="Select From Drop Down Menu" error=" " sqref="C47:C48" xr:uid="{B91DE925-B7E8-EF46-AA7C-3A1D807F4913}">
      <formula1>"Quantity Surveyor,Construction Company,Architect/Engineer,Developer"</formula1>
    </dataValidation>
    <dataValidation type="whole" allowBlank="1" showInputMessage="1" errorTitle="Select From Drop Down Menu" error=" " sqref="F40" xr:uid="{25448610-04FC-984E-9CD9-AA93CF46FEA5}">
      <formula1>1</formula1>
      <formula2>1000000</formula2>
    </dataValidation>
    <dataValidation type="whole" allowBlank="1" showInputMessage="1" showErrorMessage="1" errorTitle="Format Error" error="Must be a number and greater than 4." sqref="C40" xr:uid="{1533CC4A-1CBD-654C-AE64-FDE929EB1267}">
      <formula1>5</formula1>
      <formula2>2000</formula2>
    </dataValidation>
    <dataValidation type="list" allowBlank="1" showInputMessage="1" showErrorMessage="1" errorTitle="Select From Drop Down Menu" error=" " sqref="C40" xr:uid="{52D89107-359E-0F47-B2F3-A8798AB1D2B8}">
      <formula1>"Primarily Wood, Primarily Concrete"</formula1>
    </dataValidation>
    <dataValidation type="list" allowBlank="1" showInputMessage="1" showErrorMessage="1" sqref="D52" xr:uid="{EDB0034F-1EDD-4CC7-900F-8BC808061F5E}">
      <formula1>"Not Expecting to Achieve Any Green Building Certification,CaBC Zero Carbon Building Design Standard,Passive House Canada Certified Building,LEEDv5 Building Design &amp; Construction,Other (Please Specify Below)"</formula1>
    </dataValidation>
    <dataValidation type="list" allowBlank="1" showInputMessage="1" showErrorMessage="1" sqref="D51:F51" xr:uid="{C5717B32-469D-49EC-9910-382A523F298F}">
      <formula1>"0%,25%,50%,60%"</formula1>
    </dataValidation>
    <dataValidation type="list" allowBlank="1" showInputMessage="1" showErrorMessage="1" sqref="C35 C90 C95 C100 C105" xr:uid="{F9BA6BA6-C76F-48B4-A8E7-1F448989DAAC}">
      <formula1>"Pre-development/Planning,Demolition/Excavation underway,Construction/Renovation underway,Construction Complete"</formula1>
    </dataValidation>
    <dataValidation type="list" allowBlank="1" showInputMessage="1" showErrorMessage="1" sqref="C78" xr:uid="{DED399EF-55ED-4A50-8A37-3A481030EBBF}">
      <formula1>"Below 80% MMR,Provincial Affordable Housing Rental Program rates,Below 60% MMR,Rent geared-to-income,Affordable homeownership,Other"</formula1>
    </dataValidation>
    <dataValidation type="list" allowBlank="1" showInputMessage="1" showErrorMessage="1" sqref="F35 F90 F95 F100 F105" xr:uid="{AFCD7342-D0BA-49D2-892F-D726648C3883}">
      <formula1>"Vacant Building,Underutilized (&gt;½ of building vacant),Occupied residential building,Occupied non-residential building,N/A"</formula1>
    </dataValidation>
  </dataValidations>
  <pageMargins left="0.5" right="0.5" top="0.5" bottom="0.5" header="0.3" footer="0.3"/>
  <pageSetup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C79A-93CD-7440-9060-EF6D96B08BBB}">
  <sheetPr codeName="Sheet3">
    <tabColor rgb="FF123985"/>
  </sheetPr>
  <dimension ref="A1:L52"/>
  <sheetViews>
    <sheetView showGridLines="0" showRowColHeaders="0" zoomScale="150" zoomScaleNormal="150" zoomScaleSheetLayoutView="115" workbookViewId="0"/>
  </sheetViews>
  <sheetFormatPr defaultColWidth="12" defaultRowHeight="14.25" customHeight="1"/>
  <cols>
    <col min="1" max="1" width="4.7109375" customWidth="1"/>
    <col min="2" max="2" width="34.7109375" customWidth="1"/>
    <col min="3" max="3" width="3.42578125" style="29" customWidth="1"/>
    <col min="4" max="4" width="13.140625" customWidth="1"/>
    <col min="5" max="5" width="9" customWidth="1"/>
    <col min="6" max="6" width="37" customWidth="1"/>
    <col min="7" max="7" width="3.42578125" style="29" customWidth="1"/>
    <col min="8" max="8" width="13.140625" customWidth="1"/>
    <col min="9" max="11" width="11.140625" customWidth="1"/>
    <col min="12" max="12" width="4.42578125" customWidth="1"/>
  </cols>
  <sheetData>
    <row r="1" spans="1:12" s="13" customFormat="1" ht="29.1" customHeight="1">
      <c r="A1" s="21"/>
      <c r="B1" s="51" t="s">
        <v>114</v>
      </c>
      <c r="C1" s="27"/>
      <c r="D1" s="2"/>
      <c r="E1" s="2"/>
      <c r="F1" s="2"/>
      <c r="G1" s="30"/>
      <c r="H1" s="2"/>
      <c r="I1" s="52"/>
      <c r="J1" s="52"/>
      <c r="K1" s="52"/>
      <c r="L1" s="177" t="str">
        <f>IF(ISBLANK(Project_Name), "", UPPER(Project_Name))</f>
        <v/>
      </c>
    </row>
    <row r="2" spans="1:12" s="13" customFormat="1" ht="14.25" customHeight="1">
      <c r="A2" s="3"/>
      <c r="B2" s="4"/>
      <c r="C2" s="35"/>
      <c r="D2" s="4"/>
      <c r="E2" s="4"/>
      <c r="F2" s="4"/>
      <c r="G2" s="35"/>
      <c r="H2" s="4"/>
      <c r="I2" s="4"/>
      <c r="J2" s="4"/>
      <c r="K2" s="4"/>
      <c r="L2" s="5"/>
    </row>
    <row r="3" spans="1:12" s="13" customFormat="1" ht="14.25" customHeight="1">
      <c r="A3" s="3"/>
      <c r="B3" s="53" t="s">
        <v>30</v>
      </c>
      <c r="C3" s="35"/>
      <c r="D3" s="4"/>
      <c r="E3" s="4"/>
      <c r="F3" s="4"/>
      <c r="G3" s="35"/>
      <c r="H3" s="4"/>
      <c r="I3" s="4"/>
      <c r="J3" s="4"/>
      <c r="K3" s="4"/>
      <c r="L3" s="5"/>
    </row>
    <row r="4" spans="1:12" s="13" customFormat="1" ht="14.25" customHeight="1">
      <c r="A4" s="3"/>
      <c r="B4" s="4"/>
      <c r="C4" s="35"/>
      <c r="D4" s="4"/>
      <c r="E4" s="4"/>
      <c r="F4" s="4"/>
      <c r="G4" s="35"/>
      <c r="H4" s="4"/>
      <c r="I4" s="4"/>
      <c r="J4" s="4"/>
      <c r="K4" s="4"/>
      <c r="L4" s="5"/>
    </row>
    <row r="5" spans="1:12" s="13" customFormat="1" ht="14.25" customHeight="1">
      <c r="A5" s="3"/>
      <c r="B5" s="14" t="s">
        <v>115</v>
      </c>
      <c r="C5" s="36"/>
      <c r="D5" s="11"/>
      <c r="E5" s="4"/>
      <c r="F5" s="14" t="s">
        <v>116</v>
      </c>
      <c r="G5" s="37"/>
      <c r="H5" s="11"/>
      <c r="I5" s="11"/>
      <c r="J5" s="11"/>
      <c r="K5" s="11"/>
      <c r="L5" s="5"/>
    </row>
    <row r="6" spans="1:12" s="13" customFormat="1" ht="14.25" customHeight="1">
      <c r="A6" s="3"/>
      <c r="B6" s="1"/>
      <c r="C6" s="38"/>
      <c r="D6" s="1"/>
      <c r="E6" s="1"/>
      <c r="F6" s="1"/>
      <c r="G6" s="38"/>
      <c r="H6" s="1"/>
      <c r="I6" s="1"/>
      <c r="J6" s="1"/>
      <c r="K6" s="1"/>
      <c r="L6" s="5"/>
    </row>
    <row r="7" spans="1:12" s="13" customFormat="1" ht="20.25" customHeight="1">
      <c r="A7" s="3"/>
      <c r="B7"/>
      <c r="C7" s="35"/>
      <c r="D7" s="39" t="s">
        <v>117</v>
      </c>
      <c r="E7" s="4"/>
      <c r="F7" s="40" t="s">
        <v>118</v>
      </c>
      <c r="G7" s="35"/>
      <c r="H7" s="39" t="s">
        <v>117</v>
      </c>
      <c r="I7" s="265" t="s">
        <v>119</v>
      </c>
      <c r="J7" s="4"/>
      <c r="K7" s="4"/>
      <c r="L7" s="5"/>
    </row>
    <row r="8" spans="1:12" s="13" customFormat="1" ht="14.25" customHeight="1">
      <c r="A8" s="3"/>
      <c r="B8" s="41" t="s">
        <v>120</v>
      </c>
      <c r="C8" s="38" t="s">
        <v>121</v>
      </c>
      <c r="D8" s="42"/>
      <c r="E8" s="1"/>
      <c r="F8" s="39" t="s">
        <v>122</v>
      </c>
      <c r="G8" s="38" t="s">
        <v>121</v>
      </c>
      <c r="H8" s="42"/>
      <c r="I8" s="124"/>
      <c r="L8" s="5"/>
    </row>
    <row r="9" spans="1:12" s="13" customFormat="1" ht="14.25" customHeight="1">
      <c r="A9" s="3"/>
      <c r="B9" s="123" t="s">
        <v>123</v>
      </c>
      <c r="D9" s="77"/>
      <c r="E9" s="4"/>
      <c r="F9" s="39" t="s">
        <v>124</v>
      </c>
      <c r="G9" s="38" t="s">
        <v>121</v>
      </c>
      <c r="H9" s="42"/>
      <c r="I9" s="72"/>
      <c r="L9" s="5"/>
    </row>
    <row r="10" spans="1:12" s="13" customFormat="1" ht="14.25" customHeight="1">
      <c r="A10" s="3"/>
      <c r="B10" s="43" t="s">
        <v>125</v>
      </c>
      <c r="C10" s="38" t="s">
        <v>121</v>
      </c>
      <c r="D10" s="77"/>
      <c r="E10" s="4"/>
      <c r="F10" s="60" t="s">
        <v>126</v>
      </c>
      <c r="G10" s="38" t="s">
        <v>121</v>
      </c>
      <c r="H10" s="42"/>
      <c r="I10" s="72"/>
      <c r="L10" s="5"/>
    </row>
    <row r="11" spans="1:12" s="13" customFormat="1" ht="14.25" customHeight="1">
      <c r="A11" s="3"/>
      <c r="B11" s="101" t="s">
        <v>127</v>
      </c>
      <c r="C11" s="38" t="s">
        <v>121</v>
      </c>
      <c r="D11" s="42"/>
      <c r="E11" s="4"/>
      <c r="F11" s="101" t="s">
        <v>127</v>
      </c>
      <c r="G11" s="54" t="s">
        <v>121</v>
      </c>
      <c r="H11" s="42"/>
      <c r="I11" s="72"/>
      <c r="L11" s="5"/>
    </row>
    <row r="12" spans="1:12" s="13" customFormat="1" ht="14.25" customHeight="1">
      <c r="A12" s="3"/>
      <c r="B12" s="43" t="s">
        <v>128</v>
      </c>
      <c r="C12" s="38" t="s">
        <v>121</v>
      </c>
      <c r="D12" s="44">
        <f>D8+D10+D11</f>
        <v>0</v>
      </c>
      <c r="E12" s="4"/>
      <c r="F12" s="101" t="s">
        <v>127</v>
      </c>
      <c r="G12" s="38" t="s">
        <v>121</v>
      </c>
      <c r="H12" s="42"/>
      <c r="I12" s="72"/>
      <c r="L12" s="5"/>
    </row>
    <row r="13" spans="1:12" s="13" customFormat="1" ht="14.25" customHeight="1">
      <c r="A13" s="3"/>
      <c r="B13" s="45"/>
      <c r="C13" s="28"/>
      <c r="D13" s="46"/>
      <c r="E13" s="4"/>
      <c r="F13" s="101" t="s">
        <v>127</v>
      </c>
      <c r="G13" s="38" t="s">
        <v>121</v>
      </c>
      <c r="H13" s="42"/>
      <c r="I13" s="72"/>
      <c r="L13" s="5"/>
    </row>
    <row r="14" spans="1:12" s="13" customFormat="1" ht="14.25" customHeight="1">
      <c r="A14" s="3"/>
      <c r="B14" s="43" t="s">
        <v>129</v>
      </c>
      <c r="C14" s="38" t="s">
        <v>121</v>
      </c>
      <c r="D14" s="42"/>
      <c r="E14" s="4"/>
      <c r="F14" s="101" t="s">
        <v>127</v>
      </c>
      <c r="G14" s="38" t="s">
        <v>121</v>
      </c>
      <c r="H14" s="42"/>
      <c r="I14" s="72"/>
      <c r="L14" s="5"/>
    </row>
    <row r="15" spans="1:12" s="13" customFormat="1" ht="14.25" customHeight="1">
      <c r="A15" s="3"/>
      <c r="B15" s="43" t="s">
        <v>130</v>
      </c>
      <c r="C15" s="38" t="s">
        <v>121</v>
      </c>
      <c r="D15" s="77"/>
      <c r="E15" s="4"/>
      <c r="F15" s="101" t="s">
        <v>127</v>
      </c>
      <c r="G15" s="38" t="s">
        <v>121</v>
      </c>
      <c r="H15" s="42"/>
      <c r="I15" s="72"/>
      <c r="L15" s="5"/>
    </row>
    <row r="16" spans="1:12" s="13" customFormat="1" ht="14.25" customHeight="1">
      <c r="A16" s="3"/>
      <c r="B16" s="101" t="s">
        <v>127</v>
      </c>
      <c r="C16" s="38" t="s">
        <v>121</v>
      </c>
      <c r="D16" s="42"/>
      <c r="E16" s="4"/>
      <c r="F16" s="101" t="s">
        <v>127</v>
      </c>
      <c r="G16" s="38" t="s">
        <v>121</v>
      </c>
      <c r="H16" s="42"/>
      <c r="I16" s="72"/>
      <c r="L16" s="5"/>
    </row>
    <row r="17" spans="1:12" s="13" customFormat="1" ht="14.25" customHeight="1">
      <c r="A17" s="3"/>
      <c r="B17" s="101" t="s">
        <v>127</v>
      </c>
      <c r="C17" s="38" t="s">
        <v>121</v>
      </c>
      <c r="D17" s="77"/>
      <c r="E17" s="4"/>
      <c r="F17" s="101" t="s">
        <v>127</v>
      </c>
      <c r="G17" s="38" t="s">
        <v>121</v>
      </c>
      <c r="H17" s="42"/>
      <c r="I17" s="72"/>
      <c r="L17" s="5"/>
    </row>
    <row r="18" spans="1:12" s="13" customFormat="1" ht="14.25" customHeight="1">
      <c r="A18" s="3"/>
      <c r="B18" s="101" t="s">
        <v>127</v>
      </c>
      <c r="C18" s="38" t="s">
        <v>121</v>
      </c>
      <c r="D18" s="42"/>
      <c r="E18" s="4"/>
      <c r="F18" s="101" t="s">
        <v>127</v>
      </c>
      <c r="G18" s="38" t="s">
        <v>121</v>
      </c>
      <c r="H18" s="42"/>
      <c r="I18" s="72"/>
      <c r="L18" s="5"/>
    </row>
    <row r="19" spans="1:12" s="13" customFormat="1" ht="14.25" customHeight="1">
      <c r="A19" s="3"/>
      <c r="B19" s="272" t="s">
        <v>131</v>
      </c>
      <c r="C19" s="38" t="s">
        <v>121</v>
      </c>
      <c r="D19" s="44">
        <f>SUM(D14:D18)</f>
        <v>0</v>
      </c>
      <c r="E19" s="4"/>
      <c r="F19" s="101" t="s">
        <v>127</v>
      </c>
      <c r="G19" s="38" t="s">
        <v>121</v>
      </c>
      <c r="H19" s="42"/>
      <c r="I19" s="72"/>
      <c r="L19" s="5"/>
    </row>
    <row r="20" spans="1:12" s="13" customFormat="1" ht="14.25" customHeight="1">
      <c r="A20" s="3"/>
      <c r="B20" s="47"/>
      <c r="C20" s="38"/>
      <c r="D20" s="44"/>
      <c r="E20" s="4"/>
      <c r="F20" s="101" t="s">
        <v>127</v>
      </c>
      <c r="G20" s="38" t="s">
        <v>121</v>
      </c>
      <c r="H20" s="42"/>
      <c r="I20" s="72"/>
      <c r="L20" s="5"/>
    </row>
    <row r="21" spans="1:12" s="13" customFormat="1" ht="14.25" customHeight="1">
      <c r="A21" s="3"/>
      <c r="B21" s="43" t="s">
        <v>132</v>
      </c>
      <c r="C21" s="38" t="s">
        <v>121</v>
      </c>
      <c r="D21" s="42"/>
      <c r="E21" s="4"/>
      <c r="F21" s="101" t="s">
        <v>127</v>
      </c>
      <c r="G21" s="38" t="s">
        <v>121</v>
      </c>
      <c r="H21" s="42"/>
      <c r="I21" s="72"/>
      <c r="L21" s="5"/>
    </row>
    <row r="22" spans="1:12" s="13" customFormat="1" ht="14.25" customHeight="1">
      <c r="A22" s="3"/>
      <c r="B22" s="101" t="s">
        <v>127</v>
      </c>
      <c r="C22" s="38" t="s">
        <v>121</v>
      </c>
      <c r="D22" s="42"/>
      <c r="E22" s="4"/>
      <c r="F22" s="101" t="s">
        <v>127</v>
      </c>
      <c r="G22" s="38" t="s">
        <v>121</v>
      </c>
      <c r="H22" s="42"/>
      <c r="I22" s="72"/>
      <c r="L22" s="5"/>
    </row>
    <row r="23" spans="1:12" s="13" customFormat="1" ht="14.25" customHeight="1">
      <c r="A23" s="3"/>
      <c r="B23" s="43" t="s">
        <v>133</v>
      </c>
      <c r="C23" s="38" t="s">
        <v>121</v>
      </c>
      <c r="D23" s="25">
        <f>SUM(D21:D22)</f>
        <v>0</v>
      </c>
      <c r="E23" s="4"/>
      <c r="F23" s="101" t="s">
        <v>127</v>
      </c>
      <c r="G23" s="38" t="s">
        <v>121</v>
      </c>
      <c r="H23" s="42"/>
      <c r="I23" s="72"/>
      <c r="L23" s="5"/>
    </row>
    <row r="24" spans="1:12" s="13" customFormat="1" ht="14.25" customHeight="1">
      <c r="A24" s="3"/>
      <c r="B24" s="47"/>
      <c r="C24" s="38"/>
      <c r="D24" s="44"/>
      <c r="E24" s="4"/>
      <c r="F24" s="101" t="s">
        <v>127</v>
      </c>
      <c r="G24" s="38" t="s">
        <v>121</v>
      </c>
      <c r="H24" s="42"/>
      <c r="I24" s="72"/>
      <c r="L24" s="5"/>
    </row>
    <row r="25" spans="1:12" s="13" customFormat="1" ht="14.25" customHeight="1">
      <c r="A25" s="3"/>
      <c r="B25" s="41" t="s">
        <v>134</v>
      </c>
      <c r="C25" s="38" t="s">
        <v>121</v>
      </c>
      <c r="D25" s="42"/>
      <c r="E25" s="4"/>
      <c r="F25" s="101" t="s">
        <v>127</v>
      </c>
      <c r="G25" s="38" t="s">
        <v>121</v>
      </c>
      <c r="H25" s="42"/>
      <c r="I25" s="72"/>
      <c r="L25" s="5"/>
    </row>
    <row r="26" spans="1:12" s="13" customFormat="1" ht="14.25" customHeight="1">
      <c r="A26" s="3"/>
      <c r="B26" s="45"/>
      <c r="C26" s="38"/>
      <c r="D26" s="75"/>
      <c r="E26" s="4"/>
      <c r="F26" s="101" t="s">
        <v>127</v>
      </c>
      <c r="G26" s="38" t="s">
        <v>121</v>
      </c>
      <c r="H26" s="42"/>
      <c r="I26" s="72"/>
      <c r="L26" s="5"/>
    </row>
    <row r="27" spans="1:12" s="13" customFormat="1" ht="14.25" customHeight="1">
      <c r="A27" s="3"/>
      <c r="B27" s="43" t="s">
        <v>135</v>
      </c>
      <c r="C27" s="38" t="s">
        <v>121</v>
      </c>
      <c r="D27" s="42"/>
      <c r="E27" s="4"/>
      <c r="F27" s="39" t="s">
        <v>136</v>
      </c>
      <c r="G27" s="38" t="s">
        <v>121</v>
      </c>
      <c r="H27" s="22">
        <f>SUM(H8:H26)</f>
        <v>0</v>
      </c>
      <c r="I27" s="4"/>
      <c r="J27" s="4"/>
      <c r="K27" s="4"/>
      <c r="L27" s="5"/>
    </row>
    <row r="28" spans="1:12" s="13" customFormat="1" ht="14.25" customHeight="1">
      <c r="A28" s="3"/>
      <c r="B28" s="41" t="s">
        <v>137</v>
      </c>
      <c r="C28" s="38" t="s">
        <v>121</v>
      </c>
      <c r="D28" s="42"/>
      <c r="E28" s="4"/>
      <c r="L28" s="5"/>
    </row>
    <row r="29" spans="1:12" s="13" customFormat="1" ht="14.25" customHeight="1">
      <c r="A29" s="3"/>
      <c r="B29" s="43" t="s">
        <v>138</v>
      </c>
      <c r="C29" s="38" t="s">
        <v>121</v>
      </c>
      <c r="D29" s="42"/>
      <c r="E29" s="4"/>
      <c r="F29" s="48" t="s">
        <v>139</v>
      </c>
      <c r="G29" s="38"/>
      <c r="H29" s="4"/>
      <c r="I29" s="4"/>
      <c r="J29" s="4"/>
      <c r="K29" s="4"/>
      <c r="L29" s="5"/>
    </row>
    <row r="30" spans="1:12" s="13" customFormat="1" ht="23.25" customHeight="1">
      <c r="A30" s="3"/>
      <c r="B30" s="101" t="s">
        <v>127</v>
      </c>
      <c r="C30" s="38" t="s">
        <v>121</v>
      </c>
      <c r="D30" s="31"/>
      <c r="E30" s="4"/>
      <c r="F30" s="4" t="s">
        <v>140</v>
      </c>
      <c r="G30" s="35"/>
      <c r="H30" s="4" t="s">
        <v>117</v>
      </c>
      <c r="I30" s="4"/>
      <c r="J30" s="4" t="s">
        <v>141</v>
      </c>
      <c r="K30" s="265" t="s">
        <v>119</v>
      </c>
      <c r="L30" s="5"/>
    </row>
    <row r="31" spans="1:12" s="13" customFormat="1" ht="14.25" customHeight="1">
      <c r="A31" s="3"/>
      <c r="B31" s="43" t="s">
        <v>142</v>
      </c>
      <c r="C31" s="38" t="s">
        <v>121</v>
      </c>
      <c r="D31" s="44">
        <f>SUM(D27:D30)</f>
        <v>0</v>
      </c>
      <c r="E31" s="4"/>
      <c r="F31" s="79"/>
      <c r="G31" s="38" t="s">
        <v>121</v>
      </c>
      <c r="H31" s="42"/>
      <c r="I31" s="4" t="s">
        <v>143</v>
      </c>
      <c r="J31" s="273"/>
      <c r="K31" s="72"/>
      <c r="L31" s="5"/>
    </row>
    <row r="32" spans="1:12" s="13" customFormat="1" ht="14.25" customHeight="1">
      <c r="A32" s="3"/>
      <c r="B32" s="47"/>
      <c r="C32" s="38"/>
      <c r="D32" s="44"/>
      <c r="E32" s="4"/>
      <c r="F32" s="79"/>
      <c r="G32" s="38" t="s">
        <v>121</v>
      </c>
      <c r="H32" s="42"/>
      <c r="I32" s="4" t="s">
        <v>144</v>
      </c>
      <c r="J32" s="273"/>
      <c r="K32" s="72"/>
      <c r="L32" s="5"/>
    </row>
    <row r="33" spans="1:12" s="13" customFormat="1" ht="14.25" customHeight="1">
      <c r="A33" s="3"/>
      <c r="B33" s="43" t="s">
        <v>145</v>
      </c>
      <c r="C33" s="38" t="s">
        <v>121</v>
      </c>
      <c r="D33" s="42"/>
      <c r="E33" s="4"/>
      <c r="F33" s="39" t="s">
        <v>146</v>
      </c>
      <c r="G33" s="38" t="s">
        <v>121</v>
      </c>
      <c r="H33" s="23">
        <f>H32+H31</f>
        <v>0</v>
      </c>
      <c r="I33" s="4"/>
      <c r="J33" s="4"/>
      <c r="K33" s="4"/>
      <c r="L33" s="5"/>
    </row>
    <row r="34" spans="1:12" s="13" customFormat="1" ht="14.25" customHeight="1">
      <c r="A34" s="3"/>
      <c r="B34" s="41" t="s">
        <v>147</v>
      </c>
      <c r="C34" s="38" t="s">
        <v>121</v>
      </c>
      <c r="D34" s="42"/>
      <c r="E34" s="4"/>
      <c r="F34" s="1"/>
      <c r="G34" s="1"/>
      <c r="H34" s="1"/>
      <c r="I34" s="1"/>
      <c r="J34" s="1"/>
      <c r="K34" s="1"/>
      <c r="L34" s="5"/>
    </row>
    <row r="35" spans="1:12" s="13" customFormat="1" ht="14.25" customHeight="1" thickBot="1">
      <c r="A35" s="3"/>
      <c r="B35" s="101" t="s">
        <v>127</v>
      </c>
      <c r="C35" s="38" t="s">
        <v>121</v>
      </c>
      <c r="D35" s="78"/>
      <c r="E35" s="4"/>
      <c r="F35" s="39" t="s">
        <v>148</v>
      </c>
      <c r="G35" s="38" t="s">
        <v>121</v>
      </c>
      <c r="H35" s="26">
        <f>H27+H33</f>
        <v>0</v>
      </c>
      <c r="I35" s="1"/>
      <c r="J35" s="1"/>
      <c r="K35" s="1"/>
      <c r="L35" s="5"/>
    </row>
    <row r="36" spans="1:12" s="13" customFormat="1" ht="14.25" customHeight="1" thickTop="1">
      <c r="A36" s="3"/>
      <c r="B36" s="43" t="s">
        <v>149</v>
      </c>
      <c r="C36" s="38" t="s">
        <v>121</v>
      </c>
      <c r="D36" s="44">
        <f>SUM(D33:D35)</f>
        <v>0</v>
      </c>
      <c r="E36" s="4"/>
      <c r="F36" s="1"/>
      <c r="G36" s="1"/>
      <c r="H36" s="1"/>
      <c r="I36" s="1"/>
      <c r="J36" s="1"/>
      <c r="K36" s="1"/>
      <c r="L36" s="5"/>
    </row>
    <row r="37" spans="1:12" s="13" customFormat="1" ht="14.25" customHeight="1">
      <c r="A37" s="3"/>
      <c r="B37" s="47"/>
      <c r="C37" s="38"/>
      <c r="D37" s="44"/>
      <c r="E37" s="4"/>
    </row>
    <row r="38" spans="1:12" s="13" customFormat="1" ht="14.25" customHeight="1">
      <c r="A38" s="3"/>
      <c r="B38" s="43" t="s">
        <v>150</v>
      </c>
      <c r="C38" s="38" t="s">
        <v>121</v>
      </c>
      <c r="D38" s="42"/>
      <c r="E38" s="4"/>
    </row>
    <row r="39" spans="1:12" s="13" customFormat="1" ht="14.25" customHeight="1">
      <c r="A39" s="3"/>
      <c r="B39" s="101" t="s">
        <v>127</v>
      </c>
      <c r="C39" s="38" t="s">
        <v>121</v>
      </c>
      <c r="D39" s="31"/>
      <c r="E39" s="4"/>
      <c r="F39" s="4"/>
      <c r="G39" s="4"/>
      <c r="H39" s="76" t="str">
        <f>IF(H35=Cost_Total,"","Total Sources must equal Total Cost.")</f>
        <v/>
      </c>
      <c r="L39" s="5"/>
    </row>
    <row r="40" spans="1:12" s="13" customFormat="1" ht="14.25" customHeight="1">
      <c r="A40" s="3"/>
      <c r="B40" s="43" t="s">
        <v>151</v>
      </c>
      <c r="C40" s="38" t="s">
        <v>121</v>
      </c>
      <c r="D40" s="44">
        <f>SUM(D38:D39)</f>
        <v>0</v>
      </c>
      <c r="E40" s="4"/>
      <c r="F40" s="4"/>
      <c r="G40" s="4"/>
      <c r="H40" s="76"/>
      <c r="L40" s="5"/>
    </row>
    <row r="41" spans="1:12" s="13" customFormat="1" ht="14.25" customHeight="1">
      <c r="A41" s="3"/>
      <c r="B41" s="43"/>
      <c r="C41" s="38"/>
      <c r="D41" s="46"/>
      <c r="E41" s="4"/>
      <c r="F41" s="39"/>
      <c r="G41" s="35"/>
      <c r="H41" s="4"/>
      <c r="I41" s="4"/>
      <c r="J41" s="4"/>
      <c r="K41" s="4"/>
      <c r="L41" s="5"/>
    </row>
    <row r="42" spans="1:12" s="13" customFormat="1" ht="14.25" customHeight="1">
      <c r="A42" s="3"/>
      <c r="B42" s="41" t="s">
        <v>152</v>
      </c>
      <c r="C42" s="38" t="s">
        <v>121</v>
      </c>
      <c r="D42" s="42"/>
      <c r="E42" s="4"/>
      <c r="F42" s="4" t="s">
        <v>153</v>
      </c>
      <c r="G42" s="4"/>
      <c r="H42" s="4"/>
      <c r="I42" s="4"/>
      <c r="J42" s="4"/>
      <c r="K42" s="4"/>
      <c r="L42" s="5"/>
    </row>
    <row r="43" spans="1:12" s="13" customFormat="1" ht="14.25" customHeight="1">
      <c r="A43" s="3"/>
      <c r="B43" s="41" t="s">
        <v>154</v>
      </c>
      <c r="C43" s="38" t="s">
        <v>121</v>
      </c>
      <c r="D43" s="42"/>
      <c r="E43" s="4"/>
      <c r="F43" s="320"/>
      <c r="G43" s="320"/>
      <c r="H43" s="320"/>
      <c r="I43" s="320"/>
      <c r="J43" s="320"/>
      <c r="K43" s="320"/>
      <c r="L43" s="5"/>
    </row>
    <row r="44" spans="1:12" s="13" customFormat="1" ht="14.25" customHeight="1">
      <c r="A44" s="3"/>
      <c r="B44" s="41" t="s">
        <v>155</v>
      </c>
      <c r="C44" s="38" t="s">
        <v>121</v>
      </c>
      <c r="D44" s="42"/>
      <c r="E44" s="4"/>
      <c r="F44" s="320"/>
      <c r="G44" s="320"/>
      <c r="H44" s="320"/>
      <c r="I44" s="320"/>
      <c r="J44" s="320"/>
      <c r="K44" s="320"/>
      <c r="L44" s="5"/>
    </row>
    <row r="45" spans="1:12" s="13" customFormat="1" ht="14.25" customHeight="1">
      <c r="A45" s="3"/>
      <c r="B45" s="101" t="s">
        <v>127</v>
      </c>
      <c r="C45" s="38" t="s">
        <v>121</v>
      </c>
      <c r="D45" s="31"/>
      <c r="E45" s="4"/>
      <c r="F45" s="320"/>
      <c r="G45" s="320"/>
      <c r="H45" s="320"/>
      <c r="I45" s="320"/>
      <c r="J45" s="320"/>
      <c r="K45" s="320"/>
      <c r="L45" s="5"/>
    </row>
    <row r="46" spans="1:12" s="13" customFormat="1" ht="14.25" customHeight="1">
      <c r="A46" s="3"/>
      <c r="B46" s="41" t="s">
        <v>156</v>
      </c>
      <c r="C46" s="38" t="s">
        <v>121</v>
      </c>
      <c r="D46" s="44">
        <f>SUM(D42:D45)</f>
        <v>0</v>
      </c>
      <c r="E46" s="4"/>
      <c r="F46" s="320"/>
      <c r="G46" s="320"/>
      <c r="H46" s="320"/>
      <c r="I46" s="320"/>
      <c r="J46" s="320"/>
      <c r="K46" s="320"/>
      <c r="L46" s="5"/>
    </row>
    <row r="47" spans="1:12" s="13" customFormat="1" ht="14.25" customHeight="1">
      <c r="A47" s="3"/>
      <c r="B47" s="47"/>
      <c r="C47" s="38"/>
      <c r="D47" s="44"/>
      <c r="E47" s="4"/>
      <c r="F47" s="320"/>
      <c r="G47" s="320"/>
      <c r="H47" s="320"/>
      <c r="I47" s="320"/>
      <c r="J47" s="320"/>
      <c r="K47" s="320"/>
      <c r="L47" s="5"/>
    </row>
    <row r="48" spans="1:12" s="13" customFormat="1" ht="14.25" customHeight="1">
      <c r="A48" s="3"/>
      <c r="B48" s="43" t="s">
        <v>157</v>
      </c>
      <c r="C48" s="38" t="s">
        <v>121</v>
      </c>
      <c r="D48" s="42"/>
      <c r="E48" s="4"/>
      <c r="F48" s="320"/>
      <c r="G48" s="320"/>
      <c r="H48" s="320"/>
      <c r="I48" s="320"/>
      <c r="J48" s="320"/>
      <c r="K48" s="320"/>
      <c r="L48" s="5"/>
    </row>
    <row r="49" spans="1:12" s="13" customFormat="1" ht="14.25" customHeight="1">
      <c r="A49" s="3"/>
      <c r="B49" s="43" t="s">
        <v>158</v>
      </c>
      <c r="C49" s="38" t="s">
        <v>121</v>
      </c>
      <c r="D49" s="42"/>
      <c r="E49" s="4"/>
      <c r="F49" s="320"/>
      <c r="G49" s="320"/>
      <c r="H49" s="320"/>
      <c r="I49" s="320"/>
      <c r="J49" s="320"/>
      <c r="K49" s="320"/>
      <c r="L49" s="5"/>
    </row>
    <row r="50" spans="1:12" s="13" customFormat="1" ht="14.25" customHeight="1">
      <c r="A50" s="3"/>
      <c r="B50" s="45"/>
      <c r="C50" s="38"/>
      <c r="D50" s="46"/>
      <c r="E50" s="4"/>
      <c r="F50" s="320"/>
      <c r="G50" s="320"/>
      <c r="H50" s="320"/>
      <c r="I50" s="320"/>
      <c r="J50" s="320"/>
      <c r="K50" s="320"/>
      <c r="L50" s="5"/>
    </row>
    <row r="51" spans="1:12" s="13" customFormat="1" ht="14.25" customHeight="1" thickBot="1">
      <c r="A51" s="3"/>
      <c r="B51" s="41" t="s">
        <v>159</v>
      </c>
      <c r="C51" s="38" t="s">
        <v>121</v>
      </c>
      <c r="D51" s="24">
        <f>D19+D12+D23+D25+D31+D36+D40+D46+D48+D49</f>
        <v>0</v>
      </c>
      <c r="E51" s="4"/>
      <c r="F51" s="320"/>
      <c r="G51" s="320"/>
      <c r="H51" s="320"/>
      <c r="I51" s="320"/>
      <c r="J51" s="320"/>
      <c r="K51" s="320"/>
      <c r="L51" s="5"/>
    </row>
    <row r="52" spans="1:12" ht="14.25" customHeight="1" thickTop="1">
      <c r="A52" s="19"/>
      <c r="B52" s="174"/>
      <c r="C52" s="175"/>
      <c r="D52" s="174"/>
      <c r="E52" s="174"/>
      <c r="F52" s="174"/>
      <c r="G52" s="175"/>
      <c r="H52" s="174"/>
      <c r="I52" s="174"/>
      <c r="J52" s="174"/>
      <c r="K52" s="174"/>
      <c r="L52" s="20"/>
    </row>
  </sheetData>
  <sheetProtection selectLockedCells="1"/>
  <mergeCells count="1">
    <mergeCell ref="F43:K51"/>
  </mergeCells>
  <conditionalFormatting sqref="B11">
    <cfRule type="containsText" dxfId="40" priority="17" operator="containsText" text="Indicate">
      <formula>NOT(ISERROR(SEARCH("Indicate",B11)))</formula>
    </cfRule>
    <cfRule type="containsBlanks" dxfId="39" priority="18">
      <formula>LEN(TRIM(B11))=0</formula>
    </cfRule>
  </conditionalFormatting>
  <conditionalFormatting sqref="B16:B18">
    <cfRule type="containsText" dxfId="38" priority="15" operator="containsText" text="Indicate">
      <formula>NOT(ISERROR(SEARCH("Indicate",B16)))</formula>
    </cfRule>
    <cfRule type="containsBlanks" dxfId="37" priority="16">
      <formula>LEN(TRIM(B16))=0</formula>
    </cfRule>
  </conditionalFormatting>
  <conditionalFormatting sqref="B22">
    <cfRule type="containsText" dxfId="36" priority="11" operator="containsText" text="Indicate">
      <formula>NOT(ISERROR(SEARCH("Indicate",B22)))</formula>
    </cfRule>
    <cfRule type="containsBlanks" dxfId="35" priority="12">
      <formula>LEN(TRIM(B22))=0</formula>
    </cfRule>
  </conditionalFormatting>
  <conditionalFormatting sqref="B30">
    <cfRule type="containsText" dxfId="34" priority="9" operator="containsText" text="Indicate">
      <formula>NOT(ISERROR(SEARCH("Indicate",B30)))</formula>
    </cfRule>
    <cfRule type="containsBlanks" dxfId="33" priority="10">
      <formula>LEN(TRIM(B30))=0</formula>
    </cfRule>
  </conditionalFormatting>
  <conditionalFormatting sqref="B35">
    <cfRule type="containsText" dxfId="32" priority="5" operator="containsText" text="Indicate">
      <formula>NOT(ISERROR(SEARCH("Indicate",B35)))</formula>
    </cfRule>
    <cfRule type="containsBlanks" dxfId="31" priority="6">
      <formula>LEN(TRIM(B35))=0</formula>
    </cfRule>
  </conditionalFormatting>
  <conditionalFormatting sqref="B45">
    <cfRule type="containsText" dxfId="30" priority="7" operator="containsText" text="Indicate">
      <formula>NOT(ISERROR(SEARCH("Indicate",B45)))</formula>
    </cfRule>
    <cfRule type="containsBlanks" dxfId="29" priority="8">
      <formula>LEN(TRIM(B45))=0</formula>
    </cfRule>
  </conditionalFormatting>
  <conditionalFormatting sqref="D8:D11 H12:I26 D21:D22 D27:D30 H31:H32 D33:D35 D38:D39 D42:D45 F11:F26 F31:F32 B39 D25 F43 D48:D49">
    <cfRule type="containsBlanks" dxfId="28" priority="26">
      <formula>LEN(TRIM(B8))=0</formula>
    </cfRule>
  </conditionalFormatting>
  <conditionalFormatting sqref="D11 D22 H26 D30 H32 D35 D39 D45">
    <cfRule type="containsBlanks" dxfId="27" priority="25">
      <formula>LEN(TRIM(D11))=0</formula>
    </cfRule>
  </conditionalFormatting>
  <conditionalFormatting sqref="D14:D18">
    <cfRule type="containsBlanks" dxfId="26" priority="14">
      <formula>LEN(TRIM(D14))=0</formula>
    </cfRule>
  </conditionalFormatting>
  <conditionalFormatting sqref="D16:D18">
    <cfRule type="containsBlanks" dxfId="25" priority="13">
      <formula>LEN(TRIM(D16))=0</formula>
    </cfRule>
  </conditionalFormatting>
  <conditionalFormatting sqref="F11:F26 F31:F32 B39">
    <cfRule type="containsText" dxfId="24" priority="23" operator="containsText" text="Indicate">
      <formula>NOT(ISERROR(SEARCH("Indicate",B11)))</formula>
    </cfRule>
  </conditionalFormatting>
  <conditionalFormatting sqref="H8:I11">
    <cfRule type="containsBlanks" dxfId="23" priority="4">
      <formula>LEN(TRIM(H8))=0</formula>
    </cfRule>
  </conditionalFormatting>
  <conditionalFormatting sqref="I8">
    <cfRule type="containsText" dxfId="22" priority="3" operator="containsText" text="Indicate">
      <formula>NOT(ISERROR(SEARCH("Indicate",I8)))</formula>
    </cfRule>
  </conditionalFormatting>
  <conditionalFormatting sqref="J31:K32">
    <cfRule type="containsBlanks" dxfId="21" priority="1">
      <formula>LEN(TRIM(J31))=0</formula>
    </cfRule>
  </conditionalFormatting>
  <dataValidations count="4">
    <dataValidation errorStyle="information" allowBlank="1" showInputMessage="1" showErrorMessage="1" error="This amount should match the submitted 3rd party construction budget." sqref="D25" xr:uid="{E9A0C275-5ED3-8F43-8AF7-D4F66FABEFA2}"/>
    <dataValidation errorStyle="information" allowBlank="1" showInputMessage="1" sqref="F31:F32 B45 B39 F11:F26" xr:uid="{975653E8-E365-B74A-B939-1296D9EC7F10}"/>
    <dataValidation type="list" allowBlank="1" showInputMessage="1" showErrorMessage="1" sqref="D9" xr:uid="{81C9EE53-4FF8-F044-8CD2-7B9AA0138264}">
      <formula1>"Purchase Price,Appraised Value,Assessed Value"</formula1>
    </dataValidation>
    <dataValidation type="list" allowBlank="1" showInputMessage="1" sqref="I9:I26 K31:K32" xr:uid="{F7C208EF-05B5-FC42-80CD-8B9FB3D67E96}">
      <formula1>"Confirmed, Unconfirmed"</formula1>
    </dataValidation>
  </dataValidations>
  <pageMargins left="0.5" right="0.5" top="0.5" bottom="0.5" header="0.3" footer="0.3"/>
  <pageSetup scale="99"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3E09-E2D6-5F44-9D3F-366E298A0A0E}">
  <sheetPr codeName="Sheet4">
    <tabColor rgb="FF123985"/>
  </sheetPr>
  <dimension ref="A1:P80"/>
  <sheetViews>
    <sheetView showGridLines="0" showRowColHeaders="0" showRuler="0" topLeftCell="A61" zoomScale="150" zoomScaleNormal="150" zoomScalePageLayoutView="150" workbookViewId="0"/>
  </sheetViews>
  <sheetFormatPr defaultColWidth="10.7109375" defaultRowHeight="14.25" customHeight="1"/>
  <cols>
    <col min="1" max="1" width="4.42578125" customWidth="1"/>
    <col min="2" max="2" width="6.7109375" customWidth="1"/>
    <col min="3" max="5" width="10.140625" customWidth="1"/>
    <col min="6" max="6" width="10" customWidth="1"/>
    <col min="7" max="8" width="10.140625" customWidth="1"/>
    <col min="9" max="9" width="11.140625" bestFit="1" customWidth="1"/>
    <col min="10" max="10" width="6" customWidth="1"/>
    <col min="11" max="11" width="10.7109375" customWidth="1"/>
    <col min="12" max="12" width="6" customWidth="1"/>
    <col min="13" max="14" width="15.140625" customWidth="1"/>
    <col min="15" max="15" width="7.140625" customWidth="1"/>
    <col min="16" max="16" width="5.7109375" customWidth="1"/>
  </cols>
  <sheetData>
    <row r="1" spans="1:16" ht="29.1" customHeight="1">
      <c r="A1" s="55"/>
      <c r="B1" s="99" t="s">
        <v>160</v>
      </c>
      <c r="C1" s="56"/>
      <c r="D1" s="57"/>
      <c r="E1" s="61"/>
      <c r="F1" s="61"/>
      <c r="G1" s="58"/>
      <c r="H1" s="58"/>
      <c r="I1" s="58"/>
      <c r="J1" s="58"/>
      <c r="K1" s="59"/>
      <c r="L1" s="59"/>
      <c r="M1" s="83"/>
      <c r="N1" s="83"/>
      <c r="O1" s="104"/>
      <c r="P1" s="176" t="str">
        <f>IF(ISBLANK(Project_Name), "", UPPER(Project_Name))</f>
        <v/>
      </c>
    </row>
    <row r="2" spans="1:16" ht="14.25" customHeight="1">
      <c r="A2" s="67"/>
      <c r="B2" s="131"/>
      <c r="C2" s="131"/>
      <c r="D2" s="132"/>
      <c r="E2" s="133"/>
      <c r="F2" s="133"/>
      <c r="G2" s="132"/>
      <c r="H2" s="132"/>
      <c r="I2" s="132"/>
      <c r="J2" s="132"/>
      <c r="K2" s="132"/>
      <c r="L2" s="132"/>
      <c r="M2" s="134"/>
      <c r="N2" s="132"/>
      <c r="O2" s="1"/>
      <c r="P2" s="68"/>
    </row>
    <row r="3" spans="1:16" ht="14.25" customHeight="1">
      <c r="A3" s="67"/>
      <c r="B3" s="135" t="s">
        <v>30</v>
      </c>
      <c r="C3" s="131"/>
      <c r="D3" s="132"/>
      <c r="E3" s="133"/>
      <c r="F3" s="133"/>
      <c r="G3" s="132"/>
      <c r="H3" s="132"/>
      <c r="I3" s="132"/>
      <c r="J3" s="132"/>
      <c r="K3" s="132"/>
      <c r="L3" s="132"/>
      <c r="M3" s="134"/>
      <c r="N3" s="132"/>
      <c r="O3" s="1"/>
      <c r="P3" s="68"/>
    </row>
    <row r="4" spans="1:16" ht="14.25" customHeight="1">
      <c r="A4" s="67"/>
      <c r="B4" s="322" t="s">
        <v>161</v>
      </c>
      <c r="C4" s="322"/>
      <c r="D4" s="322"/>
      <c r="E4" s="322"/>
      <c r="F4" s="322"/>
      <c r="G4" s="322"/>
      <c r="H4" s="322"/>
      <c r="I4" s="322"/>
      <c r="J4" s="322"/>
      <c r="K4" s="322"/>
      <c r="L4" s="322"/>
      <c r="M4" s="322"/>
      <c r="N4" s="132"/>
      <c r="O4" s="1"/>
      <c r="P4" s="68"/>
    </row>
    <row r="5" spans="1:16" ht="14.25" customHeight="1">
      <c r="A5" s="67"/>
      <c r="B5" s="136" t="s">
        <v>162</v>
      </c>
      <c r="C5" s="137"/>
      <c r="D5" s="138"/>
      <c r="E5" s="139"/>
      <c r="F5" s="139"/>
      <c r="G5" s="140"/>
      <c r="H5" s="140"/>
      <c r="I5" s="140"/>
      <c r="J5" s="141"/>
      <c r="K5" s="136" t="s">
        <v>163</v>
      </c>
      <c r="L5" s="142"/>
      <c r="M5" s="143"/>
      <c r="N5" s="144"/>
      <c r="O5" s="1"/>
      <c r="P5" s="68"/>
    </row>
    <row r="6" spans="1:16" ht="14.25" customHeight="1">
      <c r="A6" s="84"/>
      <c r="B6" s="43"/>
      <c r="C6" s="43"/>
      <c r="D6" s="45"/>
      <c r="E6" s="28"/>
      <c r="F6" s="28"/>
      <c r="G6" s="47"/>
      <c r="H6" s="47"/>
      <c r="I6" s="47"/>
      <c r="J6" s="1"/>
      <c r="K6" s="45"/>
      <c r="L6" s="45"/>
      <c r="M6" s="145"/>
      <c r="N6" s="45"/>
      <c r="O6" s="1"/>
      <c r="P6" s="94"/>
    </row>
    <row r="7" spans="1:16" ht="14.25" customHeight="1">
      <c r="A7" s="84"/>
      <c r="B7" s="326" t="s">
        <v>164</v>
      </c>
      <c r="C7" s="326"/>
      <c r="D7" s="326"/>
      <c r="E7" s="326"/>
      <c r="F7" s="326"/>
      <c r="G7" s="326"/>
      <c r="H7" s="326"/>
      <c r="I7" s="262"/>
      <c r="J7" s="1"/>
      <c r="K7" s="146" t="s">
        <v>165</v>
      </c>
      <c r="L7" s="147"/>
      <c r="M7" s="145"/>
      <c r="N7" s="148" t="s">
        <v>117</v>
      </c>
      <c r="O7" s="1"/>
      <c r="P7" s="94"/>
    </row>
    <row r="8" spans="1:16" ht="14.25" customHeight="1">
      <c r="A8" s="84"/>
      <c r="B8" s="326"/>
      <c r="C8" s="326"/>
      <c r="D8" s="326"/>
      <c r="E8" s="326"/>
      <c r="F8" s="326"/>
      <c r="G8" s="326"/>
      <c r="H8" s="326"/>
      <c r="I8" s="262"/>
      <c r="J8" s="1"/>
      <c r="K8" s="147"/>
      <c r="L8" s="147"/>
      <c r="M8" s="145" t="s">
        <v>166</v>
      </c>
      <c r="N8" s="149">
        <f>H54*12</f>
        <v>0</v>
      </c>
      <c r="O8" s="1" t="s">
        <v>167</v>
      </c>
      <c r="P8" s="94"/>
    </row>
    <row r="9" spans="1:16" ht="14.25" customHeight="1">
      <c r="A9" s="84"/>
      <c r="B9" s="326"/>
      <c r="C9" s="326"/>
      <c r="D9" s="326"/>
      <c r="E9" s="326"/>
      <c r="F9" s="326"/>
      <c r="G9" s="326"/>
      <c r="H9" s="326"/>
      <c r="I9" s="262"/>
      <c r="J9" s="1"/>
      <c r="K9" s="45"/>
      <c r="L9" s="45"/>
      <c r="M9" s="150" t="s">
        <v>168</v>
      </c>
      <c r="N9" s="151"/>
      <c r="O9" s="152"/>
      <c r="P9" s="98"/>
    </row>
    <row r="10" spans="1:16" ht="14.25" customHeight="1">
      <c r="A10" s="84"/>
      <c r="B10" s="65" t="s">
        <v>169</v>
      </c>
      <c r="C10" s="62"/>
      <c r="D10" s="63"/>
      <c r="E10" s="64"/>
      <c r="F10" s="64"/>
      <c r="G10" s="63"/>
      <c r="H10" s="63"/>
      <c r="I10" s="274"/>
      <c r="J10" s="1"/>
      <c r="K10" s="45"/>
      <c r="L10" s="45"/>
      <c r="M10" s="150" t="s">
        <v>170</v>
      </c>
      <c r="N10" s="92"/>
      <c r="O10" s="152"/>
      <c r="P10" s="98"/>
    </row>
    <row r="11" spans="1:16" ht="14.25" customHeight="1">
      <c r="A11" s="84"/>
      <c r="B11" s="43"/>
      <c r="C11" s="153" t="s">
        <v>171</v>
      </c>
      <c r="D11" s="153" t="s">
        <v>172</v>
      </c>
      <c r="E11" s="35" t="s">
        <v>173</v>
      </c>
      <c r="F11" s="153"/>
      <c r="G11" s="47"/>
      <c r="H11" s="39" t="s">
        <v>174</v>
      </c>
      <c r="I11" s="39"/>
      <c r="J11" s="1"/>
      <c r="K11" s="45"/>
      <c r="L11" s="45"/>
      <c r="M11" s="145" t="s">
        <v>175</v>
      </c>
      <c r="N11" s="151"/>
      <c r="O11" s="1"/>
      <c r="P11" s="94"/>
    </row>
    <row r="12" spans="1:16" ht="14.25" customHeight="1">
      <c r="A12" s="84"/>
      <c r="B12" s="43" t="s">
        <v>176</v>
      </c>
      <c r="C12" s="85"/>
      <c r="D12" s="154"/>
      <c r="E12" s="155"/>
      <c r="F12" s="38"/>
      <c r="G12" s="47"/>
      <c r="H12" s="156">
        <f>E12*C12</f>
        <v>0</v>
      </c>
      <c r="I12" s="156"/>
      <c r="J12" s="1"/>
      <c r="K12" s="45"/>
      <c r="L12" s="45"/>
      <c r="M12" s="145" t="s">
        <v>177</v>
      </c>
      <c r="N12" s="151"/>
      <c r="O12" s="1"/>
      <c r="P12" s="94"/>
    </row>
    <row r="13" spans="1:16" ht="14.25" customHeight="1">
      <c r="A13" s="84"/>
      <c r="B13" s="43" t="s">
        <v>178</v>
      </c>
      <c r="C13" s="85"/>
      <c r="D13" s="154"/>
      <c r="E13" s="155"/>
      <c r="F13" s="38"/>
      <c r="G13" s="47"/>
      <c r="H13" s="156">
        <f>E13*C13</f>
        <v>0</v>
      </c>
      <c r="I13" s="156"/>
      <c r="J13" s="1"/>
      <c r="K13" s="45"/>
      <c r="L13" s="45"/>
      <c r="M13" s="157" t="s">
        <v>127</v>
      </c>
      <c r="N13" s="151"/>
      <c r="O13" s="1"/>
      <c r="P13" s="94"/>
    </row>
    <row r="14" spans="1:16" ht="14.25" customHeight="1">
      <c r="A14" s="84"/>
      <c r="B14" s="43" t="s">
        <v>179</v>
      </c>
      <c r="C14" s="85"/>
      <c r="D14" s="154"/>
      <c r="E14" s="155"/>
      <c r="F14" s="38"/>
      <c r="G14" s="47"/>
      <c r="H14" s="156">
        <f>E14*C14</f>
        <v>0</v>
      </c>
      <c r="I14" s="156"/>
      <c r="J14" s="1"/>
      <c r="K14" s="45"/>
      <c r="L14" s="45"/>
      <c r="M14" s="157" t="s">
        <v>127</v>
      </c>
      <c r="N14" s="96"/>
      <c r="O14" s="1"/>
      <c r="P14" s="94"/>
    </row>
    <row r="15" spans="1:16" ht="14.25" customHeight="1">
      <c r="A15" s="84"/>
      <c r="B15" s="41" t="s">
        <v>180</v>
      </c>
      <c r="C15" s="85"/>
      <c r="D15" s="154"/>
      <c r="E15" s="155"/>
      <c r="F15" s="38"/>
      <c r="G15" s="47"/>
      <c r="H15" s="156">
        <f>E15*C15</f>
        <v>0</v>
      </c>
      <c r="I15" s="156"/>
      <c r="J15" s="1"/>
      <c r="K15" s="45"/>
      <c r="L15" s="45"/>
      <c r="M15" s="145" t="s">
        <v>181</v>
      </c>
      <c r="N15" s="149">
        <f>N8+N9+N10+N11+N12+N13+N14</f>
        <v>0</v>
      </c>
      <c r="O15" s="1"/>
      <c r="P15" s="94"/>
    </row>
    <row r="16" spans="1:16" ht="14.25" customHeight="1">
      <c r="A16" s="84"/>
      <c r="B16" s="41" t="s">
        <v>182</v>
      </c>
      <c r="C16" s="86"/>
      <c r="D16" s="154"/>
      <c r="E16" s="155"/>
      <c r="F16" s="38"/>
      <c r="G16" s="47"/>
      <c r="H16" s="87">
        <f>E16*C16</f>
        <v>0</v>
      </c>
      <c r="I16" s="156"/>
      <c r="J16" s="1"/>
      <c r="K16" s="45"/>
      <c r="L16" s="45"/>
      <c r="M16" s="145"/>
      <c r="N16" s="45"/>
      <c r="O16" s="1"/>
      <c r="P16" s="94"/>
    </row>
    <row r="17" spans="1:16" ht="14.25" customHeight="1">
      <c r="A17" s="84"/>
      <c r="B17" s="41" t="s">
        <v>183</v>
      </c>
      <c r="C17" s="88">
        <f>SUM(C12:C16)</f>
        <v>0</v>
      </c>
      <c r="D17" s="158"/>
      <c r="E17" s="28"/>
      <c r="F17" s="28"/>
      <c r="G17" s="47"/>
      <c r="H17" s="159">
        <f>SUM(H12:H16)</f>
        <v>0</v>
      </c>
      <c r="I17" s="159"/>
      <c r="J17" s="1"/>
      <c r="K17" s="45"/>
      <c r="L17" s="45"/>
      <c r="M17" s="150" t="s">
        <v>184</v>
      </c>
      <c r="N17" s="151"/>
      <c r="O17" s="97" t="str">
        <f>IF(OR(ISBLANK(N15), N15=0), "", N17/N15)</f>
        <v/>
      </c>
      <c r="P17" s="94"/>
    </row>
    <row r="18" spans="1:16" ht="14.25" customHeight="1">
      <c r="A18" s="84"/>
      <c r="B18" s="41"/>
      <c r="C18" s="125"/>
      <c r="D18" s="158"/>
      <c r="E18" s="28"/>
      <c r="F18" s="28"/>
      <c r="G18" s="47"/>
      <c r="H18" s="159"/>
      <c r="I18" s="159"/>
      <c r="J18" s="1"/>
      <c r="K18" s="45"/>
      <c r="L18" s="150"/>
      <c r="M18" s="150" t="s">
        <v>185</v>
      </c>
      <c r="N18" s="92"/>
      <c r="O18" s="45"/>
      <c r="P18" s="94"/>
    </row>
    <row r="19" spans="1:16" ht="14.25" customHeight="1">
      <c r="A19" s="84"/>
      <c r="B19" s="65" t="s">
        <v>186</v>
      </c>
      <c r="C19" s="62"/>
      <c r="D19" s="63"/>
      <c r="E19" s="64"/>
      <c r="F19" s="64"/>
      <c r="G19" s="63"/>
      <c r="H19" s="63"/>
      <c r="I19" s="274"/>
      <c r="J19" s="45"/>
      <c r="K19" s="45"/>
      <c r="L19" s="150"/>
      <c r="M19" s="150" t="s">
        <v>187</v>
      </c>
      <c r="N19" s="96"/>
      <c r="O19" s="45"/>
      <c r="P19" s="94"/>
    </row>
    <row r="20" spans="1:16" ht="14.25" customHeight="1">
      <c r="A20" s="84"/>
      <c r="B20" s="327" t="s">
        <v>188</v>
      </c>
      <c r="C20" s="327"/>
      <c r="D20" s="327"/>
      <c r="E20" s="327"/>
      <c r="F20" s="327"/>
      <c r="G20" s="327"/>
      <c r="H20" s="327"/>
      <c r="I20" s="263"/>
      <c r="J20" s="1"/>
      <c r="K20" s="45"/>
      <c r="L20" s="45"/>
      <c r="M20" s="145" t="s">
        <v>189</v>
      </c>
      <c r="N20" s="149">
        <f>N15-N17+N18+N19</f>
        <v>0</v>
      </c>
      <c r="O20" s="45"/>
      <c r="P20" s="94"/>
    </row>
    <row r="21" spans="1:16" ht="14.25" customHeight="1">
      <c r="A21" s="84"/>
      <c r="B21" s="328"/>
      <c r="C21" s="328"/>
      <c r="D21" s="328"/>
      <c r="E21" s="328"/>
      <c r="F21" s="328"/>
      <c r="G21" s="328"/>
      <c r="H21" s="328"/>
      <c r="I21" s="263"/>
      <c r="J21" s="1"/>
      <c r="K21" s="45"/>
      <c r="L21" s="45"/>
      <c r="M21" s="145"/>
      <c r="N21" s="45"/>
      <c r="O21" s="45"/>
      <c r="P21" s="94"/>
    </row>
    <row r="22" spans="1:16" ht="14.25" customHeight="1">
      <c r="A22" s="84"/>
      <c r="B22" s="328"/>
      <c r="C22" s="328"/>
      <c r="D22" s="328"/>
      <c r="E22" s="328"/>
      <c r="F22" s="328"/>
      <c r="G22" s="328"/>
      <c r="H22" s="328"/>
      <c r="I22" s="263"/>
      <c r="J22" s="1"/>
      <c r="K22" s="146" t="s">
        <v>190</v>
      </c>
      <c r="L22" s="45"/>
      <c r="M22" s="145"/>
      <c r="N22" s="148" t="s">
        <v>117</v>
      </c>
      <c r="O22" s="45"/>
      <c r="P22" s="94"/>
    </row>
    <row r="23" spans="1:16" ht="14.25" customHeight="1">
      <c r="A23" s="84"/>
      <c r="B23" s="43"/>
      <c r="C23" s="153" t="s">
        <v>171</v>
      </c>
      <c r="D23" s="153" t="s">
        <v>172</v>
      </c>
      <c r="E23" s="35" t="s">
        <v>173</v>
      </c>
      <c r="F23" s="275"/>
      <c r="G23" s="153" t="s">
        <v>191</v>
      </c>
      <c r="H23" s="39" t="s">
        <v>174</v>
      </c>
      <c r="I23" s="39" t="s">
        <v>192</v>
      </c>
      <c r="J23" s="1"/>
      <c r="K23" s="146"/>
      <c r="L23" s="45"/>
      <c r="M23" s="145" t="s">
        <v>193</v>
      </c>
      <c r="N23" s="151"/>
      <c r="O23" s="45"/>
      <c r="P23" s="94"/>
    </row>
    <row r="24" spans="1:16" ht="14.25" customHeight="1">
      <c r="A24" s="84"/>
      <c r="B24" s="43" t="s">
        <v>176</v>
      </c>
      <c r="C24" s="85"/>
      <c r="D24" s="160"/>
      <c r="E24" s="155"/>
      <c r="F24" s="66" t="str">
        <f>IF(OR(G24=0, ISBLANK(G24)), "", E24/G24)</f>
        <v/>
      </c>
      <c r="G24" s="161"/>
      <c r="H24" s="162">
        <f>E24*C24</f>
        <v>0</v>
      </c>
      <c r="I24" s="85"/>
      <c r="J24" s="1"/>
      <c r="K24" s="45"/>
      <c r="L24" s="45"/>
      <c r="M24" s="145" t="s">
        <v>194</v>
      </c>
      <c r="N24" s="151"/>
      <c r="O24" s="158" t="str">
        <f t="shared" ref="O24:O29" si="0">IF(OR(ISBLANK(Roll_Total_Units), Roll_Total_Units = 0), "", IF(NOT(ISBLANK(N23)), N23/Roll_Total_Units, ""))</f>
        <v/>
      </c>
      <c r="P24" s="98" t="str">
        <f t="shared" ref="P24:P29" si="1">IF(LEN(TRIM(O24))&gt;0, "/unit", "")</f>
        <v/>
      </c>
    </row>
    <row r="25" spans="1:16" ht="14.25" customHeight="1">
      <c r="A25" s="84"/>
      <c r="B25" s="43" t="s">
        <v>178</v>
      </c>
      <c r="C25" s="85"/>
      <c r="D25" s="160"/>
      <c r="E25" s="155"/>
      <c r="F25" s="66" t="str">
        <f>IF(OR(G25=0, ISBLANK(G25)), "", E25/G25)</f>
        <v/>
      </c>
      <c r="G25" s="161"/>
      <c r="H25" s="162">
        <f>E25*C25</f>
        <v>0</v>
      </c>
      <c r="I25" s="85"/>
      <c r="J25" s="1"/>
      <c r="K25" s="45"/>
      <c r="L25" s="45"/>
      <c r="M25" s="145" t="s">
        <v>195</v>
      </c>
      <c r="N25" s="151"/>
      <c r="O25" s="158" t="str">
        <f t="shared" si="0"/>
        <v/>
      </c>
      <c r="P25" s="98" t="str">
        <f t="shared" si="1"/>
        <v/>
      </c>
    </row>
    <row r="26" spans="1:16" ht="14.25" customHeight="1">
      <c r="A26" s="84"/>
      <c r="B26" s="43" t="s">
        <v>179</v>
      </c>
      <c r="C26" s="85"/>
      <c r="D26" s="160"/>
      <c r="E26" s="155"/>
      <c r="F26" s="66" t="str">
        <f>IF(OR(G26=0, ISBLANK(G26)), "", E26/G26)</f>
        <v/>
      </c>
      <c r="G26" s="161"/>
      <c r="H26" s="162">
        <f>E26*C26</f>
        <v>0</v>
      </c>
      <c r="I26" s="85"/>
      <c r="J26" s="1"/>
      <c r="K26" s="45"/>
      <c r="L26" s="45"/>
      <c r="M26" s="145" t="s">
        <v>177</v>
      </c>
      <c r="N26" s="151"/>
      <c r="O26" s="158" t="str">
        <f t="shared" si="0"/>
        <v/>
      </c>
      <c r="P26" s="98" t="str">
        <f t="shared" si="1"/>
        <v/>
      </c>
    </row>
    <row r="27" spans="1:16" ht="14.25" customHeight="1">
      <c r="A27" s="84"/>
      <c r="B27" s="41" t="s">
        <v>180</v>
      </c>
      <c r="C27" s="85"/>
      <c r="D27" s="160"/>
      <c r="E27" s="155"/>
      <c r="F27" s="66" t="str">
        <f>IF(OR(G27=0, ISBLANK(G27)), "", E27/G27)</f>
        <v/>
      </c>
      <c r="G27" s="161"/>
      <c r="H27" s="162">
        <f>E27*C27</f>
        <v>0</v>
      </c>
      <c r="I27" s="85"/>
      <c r="J27" s="1"/>
      <c r="K27" s="45"/>
      <c r="L27" s="45"/>
      <c r="M27" s="145" t="s">
        <v>196</v>
      </c>
      <c r="N27" s="151"/>
      <c r="O27" s="158" t="str">
        <f t="shared" si="0"/>
        <v/>
      </c>
      <c r="P27" s="98" t="str">
        <f t="shared" si="1"/>
        <v/>
      </c>
    </row>
    <row r="28" spans="1:16" ht="14.25" customHeight="1">
      <c r="A28" s="84"/>
      <c r="B28" s="41" t="s">
        <v>182</v>
      </c>
      <c r="C28" s="86"/>
      <c r="D28" s="160"/>
      <c r="E28" s="155"/>
      <c r="F28" s="66" t="str">
        <f>IF(OR(G28=0, ISBLANK(G28)), "", E28/G28)</f>
        <v/>
      </c>
      <c r="G28" s="161"/>
      <c r="H28" s="89">
        <f>E28*C28</f>
        <v>0</v>
      </c>
      <c r="I28" s="85"/>
      <c r="J28" s="1"/>
      <c r="K28" s="45"/>
      <c r="L28" s="45"/>
      <c r="M28" s="145" t="s">
        <v>197</v>
      </c>
      <c r="N28" s="151"/>
      <c r="O28" s="158" t="str">
        <f t="shared" si="0"/>
        <v/>
      </c>
      <c r="P28" s="98" t="str">
        <f t="shared" si="1"/>
        <v/>
      </c>
    </row>
    <row r="29" spans="1:16" ht="14.25" customHeight="1">
      <c r="A29" s="84"/>
      <c r="B29" s="41" t="s">
        <v>183</v>
      </c>
      <c r="C29" s="88">
        <f>SUM(C24:C28)</f>
        <v>0</v>
      </c>
      <c r="D29" s="158"/>
      <c r="E29" s="28"/>
      <c r="F29" s="28"/>
      <c r="G29" s="276"/>
      <c r="H29" s="163">
        <f>SUM(H24:H28)</f>
        <v>0</v>
      </c>
      <c r="I29" s="163"/>
      <c r="J29" s="1"/>
      <c r="K29" s="147"/>
      <c r="L29" s="147"/>
      <c r="M29" s="145" t="s">
        <v>198</v>
      </c>
      <c r="N29" s="151"/>
      <c r="O29" s="158" t="str">
        <f t="shared" si="0"/>
        <v/>
      </c>
      <c r="P29" s="98" t="str">
        <f t="shared" si="1"/>
        <v/>
      </c>
    </row>
    <row r="30" spans="1:16" ht="14.25" customHeight="1">
      <c r="A30" s="84"/>
      <c r="B30" s="41"/>
      <c r="C30" s="125"/>
      <c r="D30" s="158"/>
      <c r="E30" s="28"/>
      <c r="F30" s="28"/>
      <c r="G30" s="276"/>
      <c r="H30" s="163"/>
      <c r="I30" s="163"/>
      <c r="J30" s="1"/>
      <c r="K30" s="45"/>
      <c r="L30" s="45"/>
      <c r="M30" s="150" t="s">
        <v>199</v>
      </c>
      <c r="N30" s="151"/>
      <c r="O30" s="158"/>
      <c r="P30" s="98"/>
    </row>
    <row r="31" spans="1:16" ht="14.25" customHeight="1">
      <c r="A31" s="84"/>
      <c r="B31" s="65" t="s">
        <v>200</v>
      </c>
      <c r="C31" s="62"/>
      <c r="D31" s="63"/>
      <c r="E31" s="64"/>
      <c r="F31" s="64"/>
      <c r="G31" s="63"/>
      <c r="H31" s="63"/>
      <c r="I31" s="274"/>
      <c r="J31" s="1"/>
      <c r="K31" s="45"/>
      <c r="L31" s="45"/>
      <c r="M31" s="145" t="s">
        <v>201</v>
      </c>
      <c r="N31" s="151"/>
      <c r="O31" s="158"/>
      <c r="P31" s="98"/>
    </row>
    <row r="32" spans="1:16" ht="14.25" customHeight="1">
      <c r="A32" s="84"/>
      <c r="B32" s="327" t="s">
        <v>202</v>
      </c>
      <c r="C32" s="327"/>
      <c r="D32" s="327"/>
      <c r="E32" s="327"/>
      <c r="F32" s="327"/>
      <c r="G32" s="327"/>
      <c r="H32" s="327"/>
      <c r="I32" s="263"/>
      <c r="J32" s="1"/>
      <c r="K32" s="45"/>
      <c r="L32" s="45"/>
      <c r="M32" s="145" t="s">
        <v>203</v>
      </c>
      <c r="N32" s="151"/>
      <c r="O32" s="158"/>
      <c r="P32" s="98"/>
    </row>
    <row r="33" spans="1:16" ht="14.25" customHeight="1">
      <c r="A33" s="84"/>
      <c r="B33" s="328"/>
      <c r="C33" s="328"/>
      <c r="D33" s="328"/>
      <c r="E33" s="328"/>
      <c r="F33" s="328"/>
      <c r="G33" s="328"/>
      <c r="H33" s="328"/>
      <c r="I33" s="263"/>
      <c r="J33" s="1"/>
      <c r="K33" s="45"/>
      <c r="L33" s="45"/>
      <c r="M33" s="145" t="s">
        <v>204</v>
      </c>
      <c r="N33" s="151"/>
      <c r="O33" s="158"/>
      <c r="P33" s="98"/>
    </row>
    <row r="34" spans="1:16" ht="14.25" customHeight="1">
      <c r="A34" s="84"/>
      <c r="B34" s="328"/>
      <c r="C34" s="328"/>
      <c r="D34" s="328"/>
      <c r="E34" s="328"/>
      <c r="F34" s="328"/>
      <c r="G34" s="328"/>
      <c r="H34" s="328"/>
      <c r="I34" s="263"/>
      <c r="J34" s="1"/>
      <c r="K34" s="45"/>
      <c r="L34" s="45"/>
      <c r="M34" s="165" t="s">
        <v>127</v>
      </c>
      <c r="N34" s="151"/>
      <c r="O34" s="158"/>
      <c r="P34" s="98"/>
    </row>
    <row r="35" spans="1:16" ht="14.25" customHeight="1">
      <c r="A35" s="84"/>
      <c r="B35" s="43"/>
      <c r="C35" s="153" t="s">
        <v>171</v>
      </c>
      <c r="D35" s="153" t="s">
        <v>172</v>
      </c>
      <c r="E35" s="35" t="s">
        <v>173</v>
      </c>
      <c r="F35" s="39" t="s">
        <v>174</v>
      </c>
      <c r="G35" s="39" t="s">
        <v>192</v>
      </c>
      <c r="J35" s="1"/>
      <c r="K35" s="45"/>
      <c r="L35" s="45"/>
      <c r="M35" s="165" t="s">
        <v>127</v>
      </c>
      <c r="N35" s="96"/>
      <c r="O35" s="158"/>
      <c r="P35" s="98"/>
    </row>
    <row r="36" spans="1:16" ht="14.25" customHeight="1">
      <c r="A36" s="84"/>
      <c r="B36" s="43" t="s">
        <v>176</v>
      </c>
      <c r="C36" s="85"/>
      <c r="D36" s="160"/>
      <c r="E36" s="155"/>
      <c r="F36" s="162">
        <f>E36*C36</f>
        <v>0</v>
      </c>
      <c r="G36" s="85"/>
      <c r="J36" s="1"/>
      <c r="K36" s="45"/>
      <c r="L36" s="45"/>
      <c r="M36" s="145" t="s">
        <v>205</v>
      </c>
      <c r="N36" s="258">
        <f>SUM(N23:N35)</f>
        <v>0</v>
      </c>
      <c r="O36" s="158"/>
      <c r="P36" s="98"/>
    </row>
    <row r="37" spans="1:16" ht="14.25" customHeight="1">
      <c r="A37" s="84"/>
      <c r="B37" s="43" t="s">
        <v>178</v>
      </c>
      <c r="C37" s="85"/>
      <c r="D37" s="160"/>
      <c r="E37" s="155"/>
      <c r="F37" s="162">
        <f>E37*C37</f>
        <v>0</v>
      </c>
      <c r="G37" s="85"/>
      <c r="J37" s="1"/>
      <c r="K37" s="45"/>
      <c r="L37" s="45"/>
      <c r="M37" s="45"/>
      <c r="N37" s="45"/>
      <c r="O37" s="158"/>
      <c r="P37" s="98"/>
    </row>
    <row r="38" spans="1:16" ht="14.25" customHeight="1">
      <c r="A38" s="84"/>
      <c r="B38" s="43" t="s">
        <v>179</v>
      </c>
      <c r="C38" s="85"/>
      <c r="D38" s="160"/>
      <c r="E38" s="155"/>
      <c r="F38" s="162">
        <f>E38*C38</f>
        <v>0</v>
      </c>
      <c r="G38" s="85"/>
      <c r="J38" s="1"/>
      <c r="K38" s="45"/>
      <c r="L38" s="45"/>
      <c r="M38" s="43" t="s">
        <v>206</v>
      </c>
      <c r="N38" s="166">
        <f>N20-N36</f>
        <v>0</v>
      </c>
      <c r="O38" s="158"/>
      <c r="P38" s="98"/>
    </row>
    <row r="39" spans="1:16" ht="14.25" customHeight="1">
      <c r="A39" s="84"/>
      <c r="B39" s="41" t="s">
        <v>180</v>
      </c>
      <c r="C39" s="85"/>
      <c r="D39" s="160"/>
      <c r="E39" s="155"/>
      <c r="F39" s="162">
        <f>E39*C39</f>
        <v>0</v>
      </c>
      <c r="G39" s="85"/>
      <c r="J39" s="1"/>
      <c r="K39" s="45"/>
      <c r="L39" s="45"/>
      <c r="M39" s="43" t="s">
        <v>207</v>
      </c>
      <c r="N39" s="91">
        <f>G76</f>
        <v>0</v>
      </c>
      <c r="O39" s="158"/>
      <c r="P39" s="98"/>
    </row>
    <row r="40" spans="1:16" ht="14.25" customHeight="1">
      <c r="A40" s="84"/>
      <c r="B40" s="41" t="s">
        <v>182</v>
      </c>
      <c r="C40" s="86"/>
      <c r="D40" s="160"/>
      <c r="E40" s="155"/>
      <c r="F40" s="89">
        <f>E40*C40</f>
        <v>0</v>
      </c>
      <c r="G40" s="85"/>
      <c r="J40" s="1"/>
      <c r="K40" s="45"/>
      <c r="L40" s="45"/>
      <c r="M40" s="41" t="s">
        <v>208</v>
      </c>
      <c r="N40" s="167">
        <f>N38+N39</f>
        <v>0</v>
      </c>
      <c r="O40" s="158"/>
      <c r="P40" s="98"/>
    </row>
    <row r="41" spans="1:16" ht="14.25" customHeight="1">
      <c r="A41" s="84"/>
      <c r="B41" s="41" t="s">
        <v>183</v>
      </c>
      <c r="C41" s="88">
        <f>SUM(C36:C40)</f>
        <v>0</v>
      </c>
      <c r="D41" s="158"/>
      <c r="E41" s="28"/>
      <c r="F41" s="163">
        <f>SUM(F36:F40)</f>
        <v>0</v>
      </c>
      <c r="G41" s="163"/>
      <c r="J41" s="1"/>
      <c r="K41" s="168" t="s">
        <v>209</v>
      </c>
      <c r="L41" s="45"/>
      <c r="M41" s="145"/>
      <c r="N41" s="45"/>
      <c r="O41" s="158"/>
      <c r="P41" s="94"/>
    </row>
    <row r="42" spans="1:16" ht="14.25" customHeight="1">
      <c r="A42" s="84"/>
      <c r="B42" s="41"/>
      <c r="C42" s="125"/>
      <c r="D42" s="158"/>
      <c r="E42" s="28"/>
      <c r="F42" s="28"/>
      <c r="G42" s="276"/>
      <c r="H42" s="163"/>
      <c r="I42" s="163"/>
      <c r="J42" s="1"/>
      <c r="K42" s="45"/>
      <c r="L42" s="41" t="s">
        <v>210</v>
      </c>
      <c r="M42" s="41" t="s">
        <v>211</v>
      </c>
      <c r="N42" s="41" t="s">
        <v>212</v>
      </c>
      <c r="O42" s="158"/>
      <c r="P42" s="94"/>
    </row>
    <row r="43" spans="1:16" ht="14.25" customHeight="1">
      <c r="A43" s="84"/>
      <c r="B43" s="65" t="s">
        <v>213</v>
      </c>
      <c r="C43" s="62"/>
      <c r="D43" s="63"/>
      <c r="E43" s="64"/>
      <c r="F43" s="64"/>
      <c r="G43" s="63"/>
      <c r="H43" s="63"/>
      <c r="I43" s="274"/>
      <c r="J43" s="1"/>
      <c r="K43" s="150" t="s">
        <v>143</v>
      </c>
      <c r="L43" s="170"/>
      <c r="M43" s="171"/>
      <c r="N43" s="92"/>
      <c r="O43" s="158" t="str">
        <f>IF(OR(ISBLANK(Roll_Total_Units), Roll_Total_Units = 0), "", IF(NOT(ISBLANK(N29)), N29/Roll_Total_Units, ""))</f>
        <v/>
      </c>
      <c r="P43" s="94"/>
    </row>
    <row r="44" spans="1:16" ht="14.25" customHeight="1">
      <c r="A44" s="84"/>
      <c r="B44" s="327" t="s">
        <v>214</v>
      </c>
      <c r="C44" s="327"/>
      <c r="D44" s="327"/>
      <c r="E44" s="327"/>
      <c r="F44" s="327"/>
      <c r="G44" s="327"/>
      <c r="H44" s="327"/>
      <c r="I44" s="263"/>
      <c r="J44" s="1"/>
      <c r="K44" s="150" t="s">
        <v>144</v>
      </c>
      <c r="L44" s="170"/>
      <c r="M44" s="171"/>
      <c r="N44" s="151"/>
      <c r="O44" s="158"/>
      <c r="P44" s="94"/>
    </row>
    <row r="45" spans="1:16" ht="14.25" customHeight="1">
      <c r="A45" s="84"/>
      <c r="B45" s="328"/>
      <c r="C45" s="328"/>
      <c r="D45" s="328"/>
      <c r="E45" s="328"/>
      <c r="F45" s="328"/>
      <c r="G45" s="328"/>
      <c r="H45" s="328"/>
      <c r="I45" s="263"/>
      <c r="J45" s="1"/>
      <c r="K45" s="45"/>
      <c r="L45" s="45"/>
      <c r="M45" s="145"/>
      <c r="N45" s="45"/>
      <c r="O45" s="158" t="str">
        <f>IF(OR(ISBLANK(Roll_Total_Units), Roll_Total_Units = 0), "", IF(NOT(ISBLANK(N30)), N30/Roll_Total_Units, ""))</f>
        <v/>
      </c>
      <c r="P45" s="94"/>
    </row>
    <row r="46" spans="1:16" ht="14.25" customHeight="1">
      <c r="A46" s="84"/>
      <c r="B46" s="43"/>
      <c r="C46" s="153" t="s">
        <v>171</v>
      </c>
      <c r="D46" s="153" t="s">
        <v>172</v>
      </c>
      <c r="E46" s="164" t="s">
        <v>215</v>
      </c>
      <c r="F46" s="28"/>
      <c r="G46" s="276"/>
      <c r="H46" s="39" t="s">
        <v>174</v>
      </c>
      <c r="I46" s="39" t="s">
        <v>192</v>
      </c>
      <c r="J46" s="1"/>
      <c r="K46" s="45"/>
      <c r="L46" s="45"/>
      <c r="M46" s="150" t="s">
        <v>216</v>
      </c>
      <c r="N46" s="93">
        <f>N44+N43</f>
        <v>0</v>
      </c>
      <c r="O46" s="158" t="str">
        <f>IF(OR(ISBLANK(Roll_Total_Units), Roll_Total_Units = 0), "", IF(NOT(ISBLANK(N31)), N31/Roll_Total_Units, ""))</f>
        <v/>
      </c>
      <c r="P46" s="94"/>
    </row>
    <row r="47" spans="1:16" ht="14.25" customHeight="1">
      <c r="A47" s="84"/>
      <c r="B47" s="43" t="s">
        <v>176</v>
      </c>
      <c r="C47" s="90"/>
      <c r="D47" s="154"/>
      <c r="E47" s="155"/>
      <c r="F47" s="38"/>
      <c r="G47" s="47"/>
      <c r="H47" s="156">
        <f>E47*C47</f>
        <v>0</v>
      </c>
      <c r="I47" s="85"/>
      <c r="J47" s="1"/>
      <c r="K47" s="45"/>
      <c r="L47" s="45"/>
      <c r="M47" s="145"/>
      <c r="N47" s="45"/>
      <c r="O47" s="158" t="str">
        <f>IF(OR(ISBLANK(Roll_Total_Units), Roll_Total_Units = 0), "", IF(NOT(ISBLANK(N32)), N32/Roll_Total_Units, ""))</f>
        <v/>
      </c>
      <c r="P47" s="94"/>
    </row>
    <row r="48" spans="1:16" ht="14.25" customHeight="1">
      <c r="A48" s="84"/>
      <c r="B48" s="43" t="s">
        <v>178</v>
      </c>
      <c r="C48" s="85"/>
      <c r="D48" s="154"/>
      <c r="E48" s="155"/>
      <c r="F48" s="38"/>
      <c r="G48" s="47"/>
      <c r="H48" s="156">
        <f>E48*C48</f>
        <v>0</v>
      </c>
      <c r="I48" s="85"/>
      <c r="J48" s="1"/>
      <c r="K48" s="45"/>
      <c r="L48" s="45"/>
      <c r="M48" s="150" t="s">
        <v>217</v>
      </c>
      <c r="N48" s="167">
        <f>N40-N46</f>
        <v>0</v>
      </c>
      <c r="O48" s="158" t="str">
        <f>IF(OR(ISBLANK(Roll_Total_Units), Roll_Total_Units = 0), "", IF(NOT(ISBLANK(N33)), N33/Roll_Total_Units, ""))</f>
        <v/>
      </c>
      <c r="P48" s="94"/>
    </row>
    <row r="49" spans="1:16" ht="14.25" customHeight="1">
      <c r="A49" s="84"/>
      <c r="B49" s="43" t="s">
        <v>179</v>
      </c>
      <c r="C49" s="85"/>
      <c r="D49" s="154"/>
      <c r="E49" s="155"/>
      <c r="F49" s="38"/>
      <c r="G49" s="47"/>
      <c r="H49" s="156">
        <f>E49*C49</f>
        <v>0</v>
      </c>
      <c r="I49" s="85"/>
      <c r="J49" s="1"/>
      <c r="O49" s="158" t="str">
        <f>IF(OR(ISBLANK(Roll_Total_Units), Roll_Total_Units = 0), "", IF(NOT(ISBLANK(N35)), N35/Roll_Total_Units, ""))</f>
        <v/>
      </c>
      <c r="P49" s="98" t="str">
        <f>IF(LEN(TRIM(O49))&gt;0, "/unit", "")</f>
        <v/>
      </c>
    </row>
    <row r="50" spans="1:16" ht="14.25" customHeight="1">
      <c r="A50" s="84"/>
      <c r="B50" s="41" t="s">
        <v>180</v>
      </c>
      <c r="C50" s="85"/>
      <c r="D50" s="154"/>
      <c r="E50" s="155"/>
      <c r="F50" s="38"/>
      <c r="G50" s="47"/>
      <c r="H50" s="156">
        <f>E50*C50</f>
        <v>0</v>
      </c>
      <c r="I50" s="85"/>
      <c r="J50" s="1"/>
      <c r="O50" s="1"/>
      <c r="P50" s="94"/>
    </row>
    <row r="51" spans="1:16" ht="14.25" customHeight="1">
      <c r="A51" s="84"/>
      <c r="B51" s="41" t="s">
        <v>182</v>
      </c>
      <c r="C51" s="86"/>
      <c r="D51" s="154"/>
      <c r="E51" s="155"/>
      <c r="F51" s="38"/>
      <c r="G51" s="47"/>
      <c r="H51" s="87">
        <f>E51*C51</f>
        <v>0</v>
      </c>
      <c r="I51" s="85"/>
      <c r="J51" s="1"/>
      <c r="P51" s="94"/>
    </row>
    <row r="52" spans="1:16" ht="14.25" customHeight="1">
      <c r="A52" s="84"/>
      <c r="B52" s="41" t="s">
        <v>183</v>
      </c>
      <c r="C52" s="88">
        <f>SUM(C47:C51)</f>
        <v>0</v>
      </c>
      <c r="D52" s="158"/>
      <c r="E52" s="28"/>
      <c r="F52" s="28"/>
      <c r="G52" s="47"/>
      <c r="H52" s="159">
        <f>SUM(H47:H51)</f>
        <v>0</v>
      </c>
      <c r="I52" s="159"/>
      <c r="J52" s="1"/>
      <c r="P52" s="94"/>
    </row>
    <row r="53" spans="1:16" ht="14.25" customHeight="1">
      <c r="A53" s="84"/>
      <c r="B53" s="45"/>
      <c r="C53" s="45"/>
      <c r="D53" s="45"/>
      <c r="E53" s="45"/>
      <c r="F53" s="45"/>
      <c r="G53" s="45"/>
      <c r="H53" s="45"/>
      <c r="I53" s="45"/>
      <c r="J53" s="1"/>
      <c r="P53" s="94"/>
    </row>
    <row r="54" spans="1:16" ht="14.25" customHeight="1">
      <c r="A54" s="84"/>
      <c r="B54" s="128"/>
      <c r="C54" s="129" t="s">
        <v>218</v>
      </c>
      <c r="D54" s="130">
        <f>IF(OR(ISBLANK(C52), ISBLANK(C29), ISBLANK(C17)), "", C52 + C29 + C17)</f>
        <v>0</v>
      </c>
      <c r="E54" s="127"/>
      <c r="F54" s="127"/>
      <c r="G54" s="129" t="s">
        <v>219</v>
      </c>
      <c r="H54" s="126">
        <f>H52+H29+H17</f>
        <v>0</v>
      </c>
      <c r="I54" s="163"/>
      <c r="J54" s="1"/>
      <c r="P54" s="94"/>
    </row>
    <row r="55" spans="1:16" ht="14.25" customHeight="1">
      <c r="A55" s="84"/>
      <c r="B55" s="278" t="str">
        <f>IF((Roll_Affordable_Units+Roll_RGI_Units)=Project_Affordable_Units,"","Note: Affordable+RGI units must add to Affordable Units inputted on Sheet 1")</f>
        <v/>
      </c>
      <c r="C55" s="169"/>
      <c r="D55" s="169"/>
      <c r="E55" s="43"/>
      <c r="F55" s="45"/>
      <c r="G55" s="164"/>
      <c r="H55" s="47"/>
      <c r="I55" s="47"/>
      <c r="J55" s="1"/>
      <c r="P55" s="94"/>
    </row>
    <row r="56" spans="1:16" ht="14.25" customHeight="1">
      <c r="A56" s="277"/>
      <c r="B56" s="282" t="s">
        <v>220</v>
      </c>
      <c r="C56" s="279"/>
      <c r="D56" s="279"/>
      <c r="E56" s="272"/>
      <c r="F56" s="330"/>
      <c r="G56" s="330"/>
      <c r="H56" s="330"/>
      <c r="I56" s="330"/>
      <c r="P56" s="280"/>
    </row>
    <row r="57" spans="1:16" ht="5.0999999999999996" customHeight="1">
      <c r="A57" s="277"/>
      <c r="B57" s="278"/>
      <c r="C57" s="279"/>
      <c r="D57" s="279"/>
      <c r="E57" s="272"/>
      <c r="F57" s="281"/>
      <c r="G57" s="85"/>
      <c r="H57" s="85"/>
      <c r="I57" s="85"/>
      <c r="P57" s="280"/>
    </row>
    <row r="58" spans="1:16" ht="14.25" customHeight="1">
      <c r="A58" s="277"/>
      <c r="B58" s="282" t="s">
        <v>221</v>
      </c>
      <c r="C58" s="279"/>
      <c r="D58" s="279"/>
      <c r="E58" s="272"/>
      <c r="F58" s="281"/>
      <c r="G58" s="85"/>
      <c r="H58" s="85"/>
      <c r="I58" s="85"/>
      <c r="P58" s="280"/>
    </row>
    <row r="59" spans="1:16" ht="45" customHeight="1">
      <c r="A59" s="277"/>
      <c r="B59" s="331"/>
      <c r="C59" s="331"/>
      <c r="D59" s="331"/>
      <c r="E59" s="331"/>
      <c r="F59" s="331"/>
      <c r="G59" s="331"/>
      <c r="H59" s="331"/>
      <c r="I59" s="331"/>
      <c r="P59" s="280"/>
    </row>
    <row r="60" spans="1:16" ht="14.25" customHeight="1">
      <c r="A60" s="84"/>
      <c r="B60" s="45"/>
      <c r="C60" s="45"/>
      <c r="D60" s="45"/>
      <c r="E60" s="45"/>
      <c r="F60" s="45"/>
      <c r="G60" s="45"/>
      <c r="H60" s="45"/>
      <c r="I60" s="45"/>
      <c r="J60" s="1"/>
      <c r="P60" s="94"/>
    </row>
    <row r="61" spans="1:16" ht="14.25" customHeight="1">
      <c r="A61" s="84"/>
      <c r="B61" s="45"/>
      <c r="C61" s="45"/>
      <c r="D61" s="45"/>
      <c r="E61" s="45"/>
      <c r="F61" s="45"/>
      <c r="G61" s="45"/>
      <c r="H61" s="45"/>
      <c r="I61" s="45"/>
      <c r="J61" s="1"/>
      <c r="P61" s="94"/>
    </row>
    <row r="62" spans="1:16" ht="14.25" customHeight="1">
      <c r="A62" s="84"/>
      <c r="B62" s="65" t="s">
        <v>222</v>
      </c>
      <c r="C62" s="62"/>
      <c r="D62" s="63"/>
      <c r="E62" s="64"/>
      <c r="F62" s="64"/>
      <c r="G62" s="63"/>
      <c r="H62" s="63"/>
      <c r="I62" s="274"/>
      <c r="J62" s="1"/>
      <c r="P62" s="94"/>
    </row>
    <row r="63" spans="1:16" ht="14.25" customHeight="1">
      <c r="A63" s="84"/>
      <c r="B63" s="327" t="s">
        <v>223</v>
      </c>
      <c r="C63" s="327"/>
      <c r="D63" s="327"/>
      <c r="E63" s="327"/>
      <c r="F63" s="327"/>
      <c r="G63" s="327"/>
      <c r="H63" s="327"/>
      <c r="I63" s="263"/>
      <c r="J63" s="1"/>
      <c r="P63" s="94"/>
    </row>
    <row r="64" spans="1:16" ht="14.25" customHeight="1">
      <c r="A64" s="84"/>
      <c r="B64" s="328"/>
      <c r="C64" s="328"/>
      <c r="D64" s="328"/>
      <c r="E64" s="328"/>
      <c r="F64" s="328"/>
      <c r="G64" s="328"/>
      <c r="H64" s="328"/>
      <c r="I64" s="263"/>
      <c r="J64" s="1"/>
      <c r="P64" s="94"/>
    </row>
    <row r="65" spans="1:16" ht="40.799999999999997">
      <c r="A65" s="84"/>
      <c r="B65" s="43"/>
      <c r="C65" s="298" t="s">
        <v>224</v>
      </c>
      <c r="D65" s="298" t="s">
        <v>225</v>
      </c>
      <c r="E65" s="298" t="s">
        <v>226</v>
      </c>
      <c r="F65" s="299" t="s">
        <v>227</v>
      </c>
      <c r="G65" s="300" t="s">
        <v>228</v>
      </c>
      <c r="H65" s="39"/>
      <c r="I65" s="39"/>
      <c r="J65" s="1"/>
      <c r="P65" s="94"/>
    </row>
    <row r="66" spans="1:16" ht="14.25" customHeight="1">
      <c r="A66" s="84"/>
      <c r="B66" s="43"/>
      <c r="C66" s="302"/>
      <c r="D66" s="303"/>
      <c r="E66" s="301"/>
      <c r="F66" s="306"/>
      <c r="G66" s="306"/>
      <c r="J66" s="1"/>
      <c r="P66" s="94"/>
    </row>
    <row r="67" spans="1:16" ht="14.25" customHeight="1">
      <c r="A67" s="84"/>
      <c r="B67" s="43"/>
      <c r="C67" s="304"/>
      <c r="D67" s="303"/>
      <c r="E67" s="301"/>
      <c r="F67" s="306"/>
      <c r="G67" s="306"/>
      <c r="J67" s="1"/>
      <c r="P67" s="94"/>
    </row>
    <row r="68" spans="1:16" ht="14.25" customHeight="1">
      <c r="A68" s="84"/>
      <c r="B68" s="43"/>
      <c r="C68" s="304"/>
      <c r="D68" s="303"/>
      <c r="E68" s="301"/>
      <c r="F68" s="306"/>
      <c r="G68" s="306"/>
      <c r="J68" s="1"/>
      <c r="P68" s="94"/>
    </row>
    <row r="69" spans="1:16" ht="14.25" customHeight="1">
      <c r="A69" s="84"/>
      <c r="B69" s="41"/>
      <c r="C69" s="304"/>
      <c r="D69" s="303"/>
      <c r="E69" s="301"/>
      <c r="F69" s="306"/>
      <c r="G69" s="306"/>
      <c r="J69" s="1"/>
      <c r="P69" s="94"/>
    </row>
    <row r="70" spans="1:16" ht="14.25" customHeight="1">
      <c r="A70" s="84"/>
      <c r="B70" s="41"/>
      <c r="C70" s="305"/>
      <c r="D70" s="303"/>
      <c r="E70" s="301"/>
      <c r="F70" s="306"/>
      <c r="G70" s="306"/>
      <c r="J70" s="1"/>
      <c r="P70" s="94"/>
    </row>
    <row r="71" spans="1:16" ht="14.25" customHeight="1">
      <c r="A71" s="84"/>
      <c r="B71" s="45"/>
      <c r="C71" s="45"/>
      <c r="D71" s="45"/>
      <c r="E71" s="45"/>
      <c r="F71" s="45"/>
      <c r="G71" s="45"/>
      <c r="H71" s="45"/>
      <c r="I71" s="45"/>
      <c r="J71" s="1"/>
      <c r="P71" s="94"/>
    </row>
    <row r="72" spans="1:16" ht="14.25" customHeight="1">
      <c r="A72" s="172"/>
      <c r="B72" s="136" t="s">
        <v>229</v>
      </c>
      <c r="C72" s="137"/>
      <c r="D72" s="138"/>
      <c r="E72" s="139"/>
      <c r="F72" s="139"/>
      <c r="G72" s="140"/>
      <c r="H72" s="140"/>
      <c r="I72" s="140"/>
      <c r="J72" s="1"/>
      <c r="P72" s="94"/>
    </row>
    <row r="73" spans="1:16" ht="14.25" customHeight="1">
      <c r="A73" s="84"/>
      <c r="B73" s="328" t="s">
        <v>230</v>
      </c>
      <c r="C73" s="328"/>
      <c r="D73" s="328"/>
      <c r="E73" s="328"/>
      <c r="F73" s="328"/>
      <c r="G73" s="328"/>
      <c r="H73" s="328"/>
      <c r="I73" s="263"/>
      <c r="J73" s="1"/>
      <c r="P73" s="94"/>
    </row>
    <row r="74" spans="1:16" ht="14.25" customHeight="1">
      <c r="A74" s="84"/>
      <c r="B74" s="328"/>
      <c r="C74" s="328"/>
      <c r="D74" s="328"/>
      <c r="E74" s="328"/>
      <c r="F74" s="328"/>
      <c r="G74" s="328"/>
      <c r="H74" s="328"/>
      <c r="I74" s="263"/>
      <c r="J74" s="1"/>
      <c r="O74" s="1"/>
      <c r="P74" s="94"/>
    </row>
    <row r="75" spans="1:16" ht="14.25" customHeight="1">
      <c r="A75" s="84"/>
      <c r="B75" s="329" t="s">
        <v>231</v>
      </c>
      <c r="C75" s="329"/>
      <c r="D75" s="95" t="s">
        <v>232</v>
      </c>
      <c r="E75" s="329" t="s">
        <v>233</v>
      </c>
      <c r="F75" s="329"/>
      <c r="G75" s="329" t="s">
        <v>234</v>
      </c>
      <c r="H75" s="329"/>
      <c r="I75" s="264"/>
      <c r="J75" s="1"/>
      <c r="O75" s="1"/>
      <c r="P75" s="94"/>
    </row>
    <row r="76" spans="1:16" ht="14.25" customHeight="1">
      <c r="A76" s="84"/>
      <c r="B76" s="323"/>
      <c r="C76" s="323"/>
      <c r="D76" s="173"/>
      <c r="E76" s="324"/>
      <c r="F76" s="324"/>
      <c r="G76" s="325">
        <f>B76*D76-(B76*D76*E76)</f>
        <v>0</v>
      </c>
      <c r="H76" s="325"/>
      <c r="I76" s="261"/>
      <c r="J76" s="1"/>
      <c r="O76" s="1"/>
      <c r="P76" s="94"/>
    </row>
    <row r="77" spans="1:16" ht="5.0999999999999996" customHeight="1">
      <c r="A77" s="84"/>
      <c r="B77" s="259"/>
      <c r="C77" s="259"/>
      <c r="D77" s="173"/>
      <c r="E77" s="260"/>
      <c r="F77" s="260"/>
      <c r="G77" s="261"/>
      <c r="H77" s="261"/>
      <c r="I77" s="261"/>
      <c r="J77" s="1"/>
      <c r="O77" s="1"/>
      <c r="P77" s="94"/>
    </row>
    <row r="78" spans="1:16" ht="12" customHeight="1">
      <c r="A78" s="84"/>
      <c r="B78" s="283" t="s">
        <v>235</v>
      </c>
      <c r="C78" s="259"/>
      <c r="D78" s="173"/>
      <c r="E78" s="260"/>
      <c r="F78" s="260"/>
      <c r="G78" s="261"/>
      <c r="H78" s="261"/>
      <c r="I78" s="261"/>
      <c r="J78" s="1"/>
      <c r="O78" s="1"/>
      <c r="P78" s="94"/>
    </row>
    <row r="79" spans="1:16" ht="55.5" customHeight="1">
      <c r="A79" s="84"/>
      <c r="B79" s="321"/>
      <c r="C79" s="321"/>
      <c r="D79" s="321"/>
      <c r="E79" s="321"/>
      <c r="F79" s="321"/>
      <c r="G79" s="321"/>
      <c r="H79" s="321"/>
      <c r="I79" s="321"/>
      <c r="J79" s="1"/>
      <c r="O79" s="1"/>
      <c r="P79" s="94"/>
    </row>
    <row r="80" spans="1:16" ht="6.9" customHeight="1">
      <c r="A80" s="49"/>
      <c r="B80" s="33"/>
      <c r="C80" s="33"/>
      <c r="D80" s="33"/>
      <c r="E80" s="33"/>
      <c r="F80" s="33"/>
      <c r="G80" s="33"/>
      <c r="H80" s="33"/>
      <c r="I80" s="33"/>
      <c r="J80" s="33"/>
      <c r="K80" s="33"/>
      <c r="L80" s="33"/>
      <c r="M80" s="33"/>
      <c r="N80" s="33"/>
      <c r="O80" s="33"/>
      <c r="P80" s="50"/>
    </row>
  </sheetData>
  <sheetProtection selectLockedCells="1"/>
  <mergeCells count="16">
    <mergeCell ref="B79:I79"/>
    <mergeCell ref="B4:M4"/>
    <mergeCell ref="B76:C76"/>
    <mergeCell ref="E76:F76"/>
    <mergeCell ref="G76:H76"/>
    <mergeCell ref="B7:H9"/>
    <mergeCell ref="B20:H22"/>
    <mergeCell ref="B44:H45"/>
    <mergeCell ref="G75:H75"/>
    <mergeCell ref="E75:F75"/>
    <mergeCell ref="B75:C75"/>
    <mergeCell ref="B73:H74"/>
    <mergeCell ref="B32:H34"/>
    <mergeCell ref="F56:I56"/>
    <mergeCell ref="B59:I59"/>
    <mergeCell ref="B63:H64"/>
  </mergeCells>
  <conditionalFormatting sqref="C40">
    <cfRule type="containsBlanks" dxfId="20" priority="10">
      <formula>LEN(TRIM(C40))=0</formula>
    </cfRule>
  </conditionalFormatting>
  <conditionalFormatting sqref="C70">
    <cfRule type="containsBlanks" dxfId="19" priority="6">
      <formula>LEN(TRIM(C70))=0</formula>
    </cfRule>
  </conditionalFormatting>
  <conditionalFormatting sqref="C12:E15 N23:N35">
    <cfRule type="containsBlanks" dxfId="18" priority="15">
      <formula>LEN(TRIM(C12))=0</formula>
    </cfRule>
  </conditionalFormatting>
  <conditionalFormatting sqref="C36:E40">
    <cfRule type="containsBlanks" dxfId="17" priority="11">
      <formula>LEN(TRIM(C36))=0</formula>
    </cfRule>
  </conditionalFormatting>
  <conditionalFormatting sqref="C47:E50">
    <cfRule type="containsBlanks" dxfId="16" priority="14">
      <formula>LEN(TRIM(C47))=0</formula>
    </cfRule>
  </conditionalFormatting>
  <conditionalFormatting sqref="C66:G69">
    <cfRule type="containsBlanks" dxfId="15" priority="1">
      <formula>LEN(TRIM(C66))=0</formula>
    </cfRule>
  </conditionalFormatting>
  <conditionalFormatting sqref="C70:G70">
    <cfRule type="containsBlanks" dxfId="14" priority="7">
      <formula>LEN(TRIM(C70))=0</formula>
    </cfRule>
  </conditionalFormatting>
  <conditionalFormatting sqref="F56 B59">
    <cfRule type="containsBlanks" dxfId="13" priority="8">
      <formula>LEN(TRIM(B56))=0</formula>
    </cfRule>
  </conditionalFormatting>
  <conditionalFormatting sqref="G36:G40">
    <cfRule type="containsBlanks" dxfId="12" priority="9">
      <formula>LEN(TRIM(G36))=0</formula>
    </cfRule>
  </conditionalFormatting>
  <conditionalFormatting sqref="I24:I28">
    <cfRule type="containsBlanks" dxfId="11" priority="13">
      <formula>LEN(TRIM(I24))=0</formula>
    </cfRule>
  </conditionalFormatting>
  <conditionalFormatting sqref="I47:I51">
    <cfRule type="containsBlanks" dxfId="10" priority="12">
      <formula>LEN(TRIM(I47))=0</formula>
    </cfRule>
  </conditionalFormatting>
  <conditionalFormatting sqref="M13:M14 L18:M19 M34:M35">
    <cfRule type="containsText" dxfId="9" priority="16" stopIfTrue="1" operator="containsText" text="Indicate">
      <formula>NOT(ISERROR(SEARCH("Indicate",L13)))</formula>
    </cfRule>
  </conditionalFormatting>
  <conditionalFormatting sqref="N11:N14 C16:E16 N17:N19 C24:E28 C51:E51 M13:M14 M34:M35 N9:O10 G24:G28 L43:N44 B76:F76 B79">
    <cfRule type="containsBlanks" dxfId="8" priority="18">
      <formula>LEN(TRIM(B9))=0</formula>
    </cfRule>
  </conditionalFormatting>
  <conditionalFormatting sqref="N35 N14 C16 N19 C28 N39 C51">
    <cfRule type="containsBlanks" dxfId="7" priority="17">
      <formula>LEN(TRIM(C14))=0</formula>
    </cfRule>
  </conditionalFormatting>
  <dataValidations count="1">
    <dataValidation type="list" allowBlank="1" showInputMessage="1" showErrorMessage="1" sqref="F56" xr:uid="{07423109-B489-4289-BB0B-3F7E75E1EF94}">
      <formula1>"Yes,No,Some (Please Explain Below)"</formula1>
    </dataValidation>
  </dataValidations>
  <pageMargins left="0.5" right="0.5" top="0.5" bottom="0.5" header="0.3" footer="0.3"/>
  <pageSetup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26AE-F3D1-DC41-A2C0-11C42384FAB8}">
  <sheetPr codeName="Sheet5">
    <tabColor rgb="FF123985"/>
  </sheetPr>
  <dimension ref="A1:D36"/>
  <sheetViews>
    <sheetView showGridLines="0" showRowColHeaders="0" showRuler="0" topLeftCell="A9" zoomScale="150" zoomScaleNormal="150" zoomScalePageLayoutView="125" workbookViewId="0">
      <selection activeCell="H13" sqref="H13"/>
    </sheetView>
  </sheetViews>
  <sheetFormatPr defaultColWidth="12" defaultRowHeight="18.899999999999999" customHeight="1"/>
  <cols>
    <col min="1" max="1" width="4.42578125" customWidth="1"/>
    <col min="2" max="2" width="96.42578125" customWidth="1"/>
    <col min="3" max="3" width="29.140625" customWidth="1"/>
    <col min="4" max="4" width="4.42578125" customWidth="1"/>
  </cols>
  <sheetData>
    <row r="1" spans="1:4" ht="29.1" customHeight="1">
      <c r="A1" s="21"/>
      <c r="B1" s="180" t="s">
        <v>236</v>
      </c>
      <c r="C1" s="178"/>
      <c r="D1" s="179" t="str">
        <f>IF(ISBLANK(Project_Name), "", UPPER(Project_Name))</f>
        <v/>
      </c>
    </row>
    <row r="2" spans="1:4" ht="35.1" customHeight="1">
      <c r="A2" s="3"/>
      <c r="B2" s="335" t="s">
        <v>237</v>
      </c>
      <c r="C2" s="335"/>
      <c r="D2" s="5"/>
    </row>
    <row r="3" spans="1:4" ht="84.9" customHeight="1">
      <c r="A3" s="3"/>
      <c r="B3" s="336"/>
      <c r="C3" s="336"/>
      <c r="D3" s="5"/>
    </row>
    <row r="4" spans="1:4" ht="30" customHeight="1">
      <c r="A4" s="70"/>
      <c r="B4" s="338" t="s">
        <v>238</v>
      </c>
      <c r="C4" s="337"/>
      <c r="D4" s="71"/>
    </row>
    <row r="5" spans="1:4" ht="84.9" customHeight="1">
      <c r="A5" s="70"/>
      <c r="B5" s="336"/>
      <c r="C5" s="336"/>
      <c r="D5" s="71"/>
    </row>
    <row r="6" spans="1:4" ht="30" customHeight="1">
      <c r="A6" s="70"/>
      <c r="B6" s="337" t="s">
        <v>239</v>
      </c>
      <c r="C6" s="337"/>
      <c r="D6" s="71"/>
    </row>
    <row r="7" spans="1:4" ht="84.9" customHeight="1">
      <c r="A7" s="70"/>
      <c r="B7" s="336"/>
      <c r="C7" s="336"/>
      <c r="D7" s="71"/>
    </row>
    <row r="8" spans="1:4" ht="30.9" customHeight="1">
      <c r="A8" s="70"/>
      <c r="B8" s="337" t="s">
        <v>240</v>
      </c>
      <c r="C8" s="337"/>
      <c r="D8" s="71"/>
    </row>
    <row r="9" spans="1:4" ht="84.9" customHeight="1">
      <c r="A9" s="70"/>
      <c r="B9" s="336"/>
      <c r="C9" s="336"/>
      <c r="D9" s="71"/>
    </row>
    <row r="10" spans="1:4" ht="10.199999999999999">
      <c r="A10" s="70"/>
      <c r="B10" s="335" t="s">
        <v>241</v>
      </c>
      <c r="C10" s="335"/>
      <c r="D10" s="71"/>
    </row>
    <row r="11" spans="1:4" ht="84.9" customHeight="1">
      <c r="A11" s="70"/>
      <c r="B11" s="336"/>
      <c r="C11" s="336"/>
      <c r="D11" s="71"/>
    </row>
    <row r="12" spans="1:4" ht="43.5" customHeight="1">
      <c r="A12" s="70"/>
      <c r="B12" s="337" t="s">
        <v>242</v>
      </c>
      <c r="C12" s="337"/>
      <c r="D12" s="71"/>
    </row>
    <row r="13" spans="1:4" ht="84.9" customHeight="1">
      <c r="A13" s="70"/>
      <c r="B13" s="336"/>
      <c r="C13" s="336"/>
      <c r="D13" s="71"/>
    </row>
    <row r="14" spans="1:4" ht="30" customHeight="1">
      <c r="A14" s="70"/>
      <c r="B14" s="332" t="s">
        <v>243</v>
      </c>
      <c r="C14" s="333"/>
      <c r="D14" s="71"/>
    </row>
    <row r="15" spans="1:4" ht="84.9" customHeight="1">
      <c r="A15" s="70"/>
      <c r="B15" s="334"/>
      <c r="C15" s="334"/>
      <c r="D15" s="71"/>
    </row>
    <row r="16" spans="1:4" ht="30" customHeight="1">
      <c r="A16" s="70"/>
      <c r="B16" s="332" t="s">
        <v>244</v>
      </c>
      <c r="C16" s="333"/>
      <c r="D16" s="71"/>
    </row>
    <row r="17" spans="1:4" ht="84.9" customHeight="1">
      <c r="A17" s="70"/>
      <c r="B17" s="334"/>
      <c r="C17" s="334"/>
      <c r="D17" s="71"/>
    </row>
    <row r="18" spans="1:4" ht="18.899999999999999" customHeight="1">
      <c r="A18" s="70"/>
      <c r="B18" s="1"/>
      <c r="C18" s="1"/>
      <c r="D18" s="71"/>
    </row>
    <row r="19" spans="1:4" ht="18.899999999999999" customHeight="1">
      <c r="A19" s="49"/>
      <c r="B19" s="33"/>
      <c r="C19" s="33"/>
      <c r="D19" s="50"/>
    </row>
    <row r="20" spans="1:4" ht="18.899999999999999" customHeight="1">
      <c r="A20" s="1"/>
      <c r="B20" s="1"/>
      <c r="C20" s="1"/>
      <c r="D20" s="1"/>
    </row>
    <row r="21" spans="1:4" ht="18.899999999999999" customHeight="1">
      <c r="A21" s="1"/>
      <c r="B21" s="1"/>
      <c r="C21" s="1"/>
      <c r="D21" s="1"/>
    </row>
    <row r="22" spans="1:4" ht="18.899999999999999" customHeight="1">
      <c r="A22" s="1"/>
      <c r="B22" s="1"/>
      <c r="C22" s="1"/>
      <c r="D22" s="1"/>
    </row>
    <row r="23" spans="1:4" ht="18.899999999999999" customHeight="1">
      <c r="A23" s="1"/>
      <c r="B23" s="1"/>
      <c r="C23" s="1"/>
      <c r="D23" s="1"/>
    </row>
    <row r="24" spans="1:4" ht="18.899999999999999" customHeight="1">
      <c r="A24" s="1"/>
      <c r="B24" s="1"/>
      <c r="C24" s="1"/>
      <c r="D24" s="1"/>
    </row>
    <row r="25" spans="1:4" ht="18.899999999999999" customHeight="1">
      <c r="A25" s="1"/>
      <c r="B25" s="1"/>
      <c r="C25" s="1"/>
      <c r="D25" s="1"/>
    </row>
    <row r="26" spans="1:4" ht="18.899999999999999" customHeight="1">
      <c r="A26" s="1"/>
      <c r="B26" s="1"/>
      <c r="C26" s="1"/>
      <c r="D26" s="1"/>
    </row>
    <row r="27" spans="1:4" ht="18.899999999999999" customHeight="1">
      <c r="A27" s="1"/>
      <c r="B27" s="1"/>
      <c r="C27" s="1"/>
      <c r="D27" s="1"/>
    </row>
    <row r="28" spans="1:4" ht="18.899999999999999" customHeight="1">
      <c r="A28" s="1"/>
      <c r="B28" s="1"/>
      <c r="C28" s="1"/>
      <c r="D28" s="1"/>
    </row>
    <row r="29" spans="1:4" ht="18.899999999999999" customHeight="1">
      <c r="A29" s="1"/>
      <c r="B29" s="1"/>
      <c r="C29" s="1"/>
      <c r="D29" s="1"/>
    </row>
    <row r="30" spans="1:4" ht="18.899999999999999" customHeight="1">
      <c r="A30" s="1"/>
      <c r="B30" s="1"/>
      <c r="C30" s="1"/>
      <c r="D30" s="1"/>
    </row>
    <row r="31" spans="1:4" ht="18.899999999999999" customHeight="1">
      <c r="A31" s="1"/>
      <c r="B31" s="1"/>
      <c r="C31" s="1"/>
      <c r="D31" s="1"/>
    </row>
    <row r="32" spans="1:4" ht="18.899999999999999" customHeight="1">
      <c r="A32" s="1"/>
      <c r="B32" s="1"/>
      <c r="C32" s="1"/>
      <c r="D32" s="1"/>
    </row>
    <row r="33" spans="1:4" ht="18.899999999999999" customHeight="1">
      <c r="A33" s="1"/>
      <c r="B33" s="1"/>
      <c r="C33" s="1"/>
      <c r="D33" s="1"/>
    </row>
    <row r="34" spans="1:4" ht="18.899999999999999" customHeight="1">
      <c r="A34" s="1"/>
      <c r="B34" s="1"/>
      <c r="C34" s="1"/>
      <c r="D34" s="1"/>
    </row>
    <row r="35" spans="1:4" ht="18.899999999999999" customHeight="1">
      <c r="A35" s="1"/>
      <c r="B35" s="1"/>
      <c r="C35" s="1"/>
      <c r="D35" s="1"/>
    </row>
    <row r="36" spans="1:4" ht="18.899999999999999" customHeight="1">
      <c r="A36" s="1"/>
      <c r="B36" s="1"/>
      <c r="C36" s="1"/>
      <c r="D36" s="1"/>
    </row>
  </sheetData>
  <sheetProtection selectLockedCells="1"/>
  <mergeCells count="16">
    <mergeCell ref="B9:C9"/>
    <mergeCell ref="B6:C6"/>
    <mergeCell ref="B8:C8"/>
    <mergeCell ref="B3:C3"/>
    <mergeCell ref="B2:C2"/>
    <mergeCell ref="B4:C4"/>
    <mergeCell ref="B5:C5"/>
    <mergeCell ref="B7:C7"/>
    <mergeCell ref="B16:C16"/>
    <mergeCell ref="B17:C17"/>
    <mergeCell ref="B10:C10"/>
    <mergeCell ref="B11:C11"/>
    <mergeCell ref="B12:C12"/>
    <mergeCell ref="B13:C13"/>
    <mergeCell ref="B14:C14"/>
    <mergeCell ref="B15:C15"/>
  </mergeCells>
  <conditionalFormatting sqref="B3:C3 B5:C5 B7:C7 B9:C9 B11:C11 B15:C15 B17:C17">
    <cfRule type="containsBlanks" dxfId="6" priority="10">
      <formula>LEN(TRIM(B3))=0</formula>
    </cfRule>
  </conditionalFormatting>
  <conditionalFormatting sqref="B13:C13">
    <cfRule type="containsBlanks" dxfId="5" priority="1">
      <formula>LEN(TRIM(B13))=0</formula>
    </cfRule>
  </conditionalFormatting>
  <dataValidations count="1">
    <dataValidation type="textLength" allowBlank="1" showInputMessage="1" showErrorMessage="1" errorTitle="Exceeds Limit of 500 Characters" error=" " sqref="B5 B3 B17 B15 B11" xr:uid="{8D813534-6C58-BA4F-B9D1-D54BE5EC64DD}">
      <formula1>0</formula1>
      <formula2>1000</formula2>
    </dataValidation>
  </dataValidations>
  <pageMargins left="0.5" right="0.5" top="0.5" bottom="0.5" header="0.3" footer="0.3"/>
  <pageSetup scale="99" fitToWidth="0" fitToHeight="0" orientation="portrait" r:id="rId1"/>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9581-6967-4527-ABEF-205126D3F4C1}">
  <sheetPr>
    <tabColor rgb="FF123985"/>
  </sheetPr>
  <dimension ref="A1:D24"/>
  <sheetViews>
    <sheetView showGridLines="0" showRuler="0" zoomScale="150" zoomScaleNormal="150" zoomScalePageLayoutView="125" workbookViewId="0">
      <selection activeCell="B1" sqref="B1"/>
    </sheetView>
  </sheetViews>
  <sheetFormatPr defaultColWidth="12" defaultRowHeight="18.899999999999999" customHeight="1"/>
  <cols>
    <col min="1" max="1" width="4.42578125" customWidth="1"/>
    <col min="2" max="2" width="96.42578125" customWidth="1"/>
    <col min="3" max="3" width="29.140625" customWidth="1"/>
    <col min="4" max="4" width="4.42578125" customWidth="1"/>
  </cols>
  <sheetData>
    <row r="1" spans="1:4" ht="29.1" customHeight="1">
      <c r="A1" s="21"/>
      <c r="B1" s="180" t="s">
        <v>315</v>
      </c>
      <c r="C1" s="178"/>
      <c r="D1" s="179" t="str">
        <f>IF(ISBLANK(Project_Name), "", UPPER(Project_Name))</f>
        <v/>
      </c>
    </row>
    <row r="2" spans="1:4" ht="35.1" customHeight="1">
      <c r="A2" s="3"/>
      <c r="B2" s="335" t="s">
        <v>245</v>
      </c>
      <c r="C2" s="335"/>
      <c r="D2" s="5"/>
    </row>
    <row r="3" spans="1:4" ht="84.9" customHeight="1">
      <c r="A3" s="3"/>
      <c r="B3" s="336"/>
      <c r="C3" s="336"/>
      <c r="D3" s="5"/>
    </row>
    <row r="4" spans="1:4" ht="30" customHeight="1">
      <c r="A4" s="70"/>
      <c r="B4" s="338" t="s">
        <v>246</v>
      </c>
      <c r="C4" s="337"/>
      <c r="D4" s="71"/>
    </row>
    <row r="5" spans="1:4" ht="84.9" customHeight="1">
      <c r="A5" s="70"/>
      <c r="B5" s="336"/>
      <c r="C5" s="336"/>
      <c r="D5" s="71"/>
    </row>
    <row r="6" spans="1:4" ht="18.899999999999999" customHeight="1">
      <c r="A6" s="70"/>
      <c r="B6" s="1"/>
      <c r="C6" s="1"/>
      <c r="D6" s="71"/>
    </row>
    <row r="7" spans="1:4" ht="18.899999999999999" customHeight="1">
      <c r="A7" s="49"/>
      <c r="B7" s="33"/>
      <c r="C7" s="33"/>
      <c r="D7" s="50"/>
    </row>
    <row r="8" spans="1:4" ht="18.899999999999999" customHeight="1">
      <c r="A8" s="1"/>
      <c r="B8" s="1"/>
      <c r="C8" s="1"/>
      <c r="D8" s="1"/>
    </row>
    <row r="9" spans="1:4" ht="18.899999999999999" customHeight="1">
      <c r="A9" s="1"/>
      <c r="B9" s="1"/>
      <c r="C9" s="1"/>
      <c r="D9" s="1"/>
    </row>
    <row r="10" spans="1:4" ht="18.899999999999999" customHeight="1">
      <c r="A10" s="1"/>
      <c r="B10" s="1"/>
      <c r="C10" s="1"/>
      <c r="D10" s="1"/>
    </row>
    <row r="11" spans="1:4" ht="18.899999999999999" customHeight="1">
      <c r="A11" s="1"/>
      <c r="B11" s="1"/>
      <c r="C11" s="1"/>
      <c r="D11" s="1"/>
    </row>
    <row r="12" spans="1:4" ht="18.899999999999999" customHeight="1">
      <c r="A12" s="1"/>
      <c r="B12" s="1"/>
      <c r="C12" s="1"/>
      <c r="D12" s="1"/>
    </row>
    <row r="13" spans="1:4" ht="18.899999999999999" customHeight="1">
      <c r="A13" s="1"/>
      <c r="B13" s="1"/>
      <c r="C13" s="1"/>
      <c r="D13" s="1"/>
    </row>
    <row r="14" spans="1:4" ht="18.899999999999999" customHeight="1">
      <c r="A14" s="1"/>
      <c r="B14" s="1"/>
      <c r="C14" s="1"/>
      <c r="D14" s="1"/>
    </row>
    <row r="15" spans="1:4" ht="18.899999999999999" customHeight="1">
      <c r="A15" s="1"/>
      <c r="B15" s="1"/>
      <c r="C15" s="1"/>
      <c r="D15" s="1"/>
    </row>
    <row r="16" spans="1:4" ht="18.899999999999999" customHeight="1">
      <c r="A16" s="1"/>
      <c r="B16" s="1"/>
      <c r="C16" s="1"/>
      <c r="D16" s="1"/>
    </row>
    <row r="17" spans="1:4" ht="18.899999999999999" customHeight="1">
      <c r="A17" s="1"/>
      <c r="B17" s="1"/>
      <c r="C17" s="1"/>
      <c r="D17" s="1"/>
    </row>
    <row r="18" spans="1:4" ht="18.899999999999999" customHeight="1">
      <c r="A18" s="1"/>
      <c r="B18" s="1"/>
      <c r="C18" s="1"/>
      <c r="D18" s="1"/>
    </row>
    <row r="19" spans="1:4" ht="18.899999999999999" customHeight="1">
      <c r="A19" s="1"/>
      <c r="B19" s="1"/>
      <c r="C19" s="1"/>
      <c r="D19" s="1"/>
    </row>
    <row r="20" spans="1:4" ht="18.899999999999999" customHeight="1">
      <c r="A20" s="1"/>
      <c r="B20" s="1"/>
      <c r="C20" s="1"/>
      <c r="D20" s="1"/>
    </row>
    <row r="21" spans="1:4" ht="18.899999999999999" customHeight="1">
      <c r="A21" s="1"/>
      <c r="B21" s="1"/>
      <c r="C21" s="1"/>
      <c r="D21" s="1"/>
    </row>
    <row r="22" spans="1:4" ht="18.899999999999999" customHeight="1">
      <c r="A22" s="1"/>
      <c r="B22" s="1"/>
      <c r="C22" s="1"/>
      <c r="D22" s="1"/>
    </row>
    <row r="23" spans="1:4" ht="18.899999999999999" customHeight="1">
      <c r="A23" s="1"/>
      <c r="B23" s="1"/>
      <c r="C23" s="1"/>
      <c r="D23" s="1"/>
    </row>
    <row r="24" spans="1:4" ht="18.899999999999999" customHeight="1">
      <c r="A24" s="1"/>
      <c r="B24" s="1"/>
      <c r="C24" s="1"/>
      <c r="D24" s="1"/>
    </row>
  </sheetData>
  <sheetProtection selectLockedCells="1"/>
  <mergeCells count="4">
    <mergeCell ref="B2:C2"/>
    <mergeCell ref="B3:C3"/>
    <mergeCell ref="B4:C4"/>
    <mergeCell ref="B5:C5"/>
  </mergeCells>
  <conditionalFormatting sqref="B3:C3 B5:C5">
    <cfRule type="containsBlanks" dxfId="4" priority="2">
      <formula>LEN(TRIM(B3))=0</formula>
    </cfRule>
  </conditionalFormatting>
  <dataValidations count="1">
    <dataValidation type="textLength" allowBlank="1" showInputMessage="1" showErrorMessage="1" errorTitle="Exceeds Limit of 500 Characters" error=" " sqref="B5 B3" xr:uid="{41BDDC86-872B-4E67-98D5-E79A66EA6CA2}">
      <formula1>0</formula1>
      <formula2>1000</formula2>
    </dataValidation>
  </dataValidations>
  <pageMargins left="0.5" right="0.5" top="0.5" bottom="0.5" header="0.3" footer="0.3"/>
  <pageSetup scale="9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5CDD-BAF4-44C0-9F49-8ED19BD2C747}">
  <sheetPr>
    <tabColor rgb="FF123985"/>
  </sheetPr>
  <dimension ref="A1:D28"/>
  <sheetViews>
    <sheetView showGridLines="0" showRuler="0" zoomScale="150" zoomScaleNormal="150" zoomScalePageLayoutView="125" workbookViewId="0">
      <selection activeCell="B1" sqref="B1"/>
    </sheetView>
  </sheetViews>
  <sheetFormatPr defaultColWidth="12" defaultRowHeight="18.899999999999999" customHeight="1"/>
  <cols>
    <col min="1" max="1" width="4.42578125" customWidth="1"/>
    <col min="2" max="2" width="96.42578125" customWidth="1"/>
    <col min="3" max="3" width="29.140625" customWidth="1"/>
    <col min="4" max="4" width="4.42578125" customWidth="1"/>
  </cols>
  <sheetData>
    <row r="1" spans="1:4" ht="29.1" customHeight="1">
      <c r="A1" s="21"/>
      <c r="B1" s="180" t="s">
        <v>314</v>
      </c>
      <c r="C1" s="178"/>
      <c r="D1" s="179" t="str">
        <f>IF(ISBLANK(Project_Name), "", UPPER(Project_Name))</f>
        <v/>
      </c>
    </row>
    <row r="2" spans="1:4" ht="35.1" customHeight="1">
      <c r="A2" s="3"/>
      <c r="B2" s="335" t="s">
        <v>247</v>
      </c>
      <c r="C2" s="335"/>
      <c r="D2" s="5"/>
    </row>
    <row r="3" spans="1:4" ht="84.9" customHeight="1">
      <c r="A3" s="3"/>
      <c r="B3" s="336"/>
      <c r="C3" s="336"/>
      <c r="D3" s="5"/>
    </row>
    <row r="4" spans="1:4" ht="30" customHeight="1">
      <c r="A4" s="70"/>
      <c r="B4" s="338" t="s">
        <v>248</v>
      </c>
      <c r="C4" s="337"/>
      <c r="D4" s="71"/>
    </row>
    <row r="5" spans="1:4" ht="84.9" customHeight="1">
      <c r="A5" s="70"/>
      <c r="B5" s="336"/>
      <c r="C5" s="336"/>
      <c r="D5" s="71"/>
    </row>
    <row r="6" spans="1:4" ht="30" customHeight="1">
      <c r="A6" s="70"/>
      <c r="B6" s="337" t="s">
        <v>249</v>
      </c>
      <c r="C6" s="337"/>
      <c r="D6" s="71"/>
    </row>
    <row r="7" spans="1:4" ht="84.9" customHeight="1">
      <c r="A7" s="70"/>
      <c r="B7" s="336"/>
      <c r="C7" s="336"/>
      <c r="D7" s="71"/>
    </row>
    <row r="8" spans="1:4" ht="42" customHeight="1">
      <c r="A8" s="70"/>
      <c r="B8" s="339" t="s">
        <v>250</v>
      </c>
      <c r="C8" s="337"/>
      <c r="D8" s="71"/>
    </row>
    <row r="9" spans="1:4" ht="84.9" customHeight="1">
      <c r="A9" s="70"/>
      <c r="B9" s="336"/>
      <c r="C9" s="336"/>
      <c r="D9" s="71"/>
    </row>
    <row r="10" spans="1:4" ht="18.899999999999999" customHeight="1">
      <c r="A10" s="70"/>
      <c r="B10" s="1"/>
      <c r="C10" s="1"/>
      <c r="D10" s="71"/>
    </row>
    <row r="11" spans="1:4" ht="18.899999999999999" customHeight="1">
      <c r="A11" s="49"/>
      <c r="B11" s="33"/>
      <c r="C11" s="33"/>
      <c r="D11" s="50"/>
    </row>
    <row r="12" spans="1:4" ht="18.899999999999999" customHeight="1">
      <c r="A12" s="1"/>
      <c r="B12" s="1"/>
      <c r="C12" s="1"/>
      <c r="D12" s="1"/>
    </row>
    <row r="13" spans="1:4" ht="18.899999999999999" customHeight="1">
      <c r="A13" s="1"/>
      <c r="B13" s="1"/>
      <c r="C13" s="1"/>
      <c r="D13" s="1"/>
    </row>
    <row r="14" spans="1:4" ht="18.899999999999999" customHeight="1">
      <c r="A14" s="1"/>
      <c r="B14" s="1"/>
      <c r="C14" s="1"/>
      <c r="D14" s="1"/>
    </row>
    <row r="15" spans="1:4" ht="18.899999999999999" customHeight="1">
      <c r="A15" s="1"/>
      <c r="B15" s="1"/>
      <c r="C15" s="1"/>
      <c r="D15" s="1"/>
    </row>
    <row r="16" spans="1:4" ht="18.899999999999999" customHeight="1">
      <c r="A16" s="1"/>
      <c r="B16" s="1"/>
      <c r="C16" s="1"/>
      <c r="D16" s="1"/>
    </row>
    <row r="17" spans="1:4" ht="18.899999999999999" customHeight="1">
      <c r="A17" s="1"/>
      <c r="B17" s="1"/>
      <c r="C17" s="1"/>
      <c r="D17" s="1"/>
    </row>
    <row r="18" spans="1:4" ht="18.899999999999999" customHeight="1">
      <c r="A18" s="1"/>
      <c r="B18" s="1"/>
      <c r="C18" s="1"/>
      <c r="D18" s="1"/>
    </row>
    <row r="19" spans="1:4" ht="18.899999999999999" customHeight="1">
      <c r="A19" s="1"/>
      <c r="B19" s="1"/>
      <c r="C19" s="1"/>
      <c r="D19" s="1"/>
    </row>
    <row r="20" spans="1:4" ht="18.899999999999999" customHeight="1">
      <c r="A20" s="1"/>
      <c r="B20" s="1"/>
      <c r="C20" s="1"/>
      <c r="D20" s="1"/>
    </row>
    <row r="21" spans="1:4" ht="18.899999999999999" customHeight="1">
      <c r="A21" s="1"/>
      <c r="B21" s="1"/>
      <c r="C21" s="1"/>
      <c r="D21" s="1"/>
    </row>
    <row r="22" spans="1:4" ht="18.899999999999999" customHeight="1">
      <c r="A22" s="1"/>
      <c r="B22" s="1"/>
      <c r="C22" s="1"/>
      <c r="D22" s="1"/>
    </row>
    <row r="23" spans="1:4" ht="18.899999999999999" customHeight="1">
      <c r="A23" s="1"/>
      <c r="B23" s="1"/>
      <c r="C23" s="1"/>
      <c r="D23" s="1"/>
    </row>
    <row r="24" spans="1:4" ht="18.899999999999999" customHeight="1">
      <c r="A24" s="1"/>
      <c r="B24" s="1"/>
      <c r="C24" s="1"/>
      <c r="D24" s="1"/>
    </row>
    <row r="25" spans="1:4" ht="18.899999999999999" customHeight="1">
      <c r="A25" s="1"/>
      <c r="B25" s="1"/>
      <c r="C25" s="1"/>
      <c r="D25" s="1"/>
    </row>
    <row r="26" spans="1:4" ht="18.899999999999999" customHeight="1">
      <c r="A26" s="1"/>
      <c r="B26" s="1"/>
      <c r="C26" s="1"/>
      <c r="D26" s="1"/>
    </row>
    <row r="27" spans="1:4" ht="18.899999999999999" customHeight="1">
      <c r="A27" s="1"/>
      <c r="B27" s="1"/>
      <c r="C27" s="1"/>
      <c r="D27" s="1"/>
    </row>
    <row r="28" spans="1:4" ht="18.899999999999999" customHeight="1">
      <c r="A28" s="1"/>
      <c r="B28" s="1"/>
      <c r="C28" s="1"/>
      <c r="D28" s="1"/>
    </row>
  </sheetData>
  <sheetProtection selectLockedCells="1"/>
  <mergeCells count="8">
    <mergeCell ref="B8:C8"/>
    <mergeCell ref="B9:C9"/>
    <mergeCell ref="B7:C7"/>
    <mergeCell ref="B2:C2"/>
    <mergeCell ref="B3:C3"/>
    <mergeCell ref="B4:C4"/>
    <mergeCell ref="B5:C5"/>
    <mergeCell ref="B6:C6"/>
  </mergeCells>
  <conditionalFormatting sqref="B3:C3 B5:C5 B7:C7 B9:C9">
    <cfRule type="containsBlanks" dxfId="3" priority="2">
      <formula>LEN(TRIM(B3))=0</formula>
    </cfRule>
  </conditionalFormatting>
  <dataValidations count="1">
    <dataValidation type="textLength" allowBlank="1" showInputMessage="1" showErrorMessage="1" errorTitle="Exceeds Limit of 500 Characters" error=" " sqref="B5 B3" xr:uid="{988D52FA-6404-4C19-AAB2-496C8BB3B8A1}">
      <formula1>0</formula1>
      <formula2>1000</formula2>
    </dataValidation>
  </dataValidations>
  <pageMargins left="0.5" right="0.5" top="0.5" bottom="0.5" header="0.3" footer="0.3"/>
  <pageSetup scale="9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729A-BD46-E245-9C17-330B2ADEBC75}">
  <sheetPr codeName="Sheet6">
    <tabColor rgb="FFC00000"/>
  </sheetPr>
  <dimension ref="A1:P74"/>
  <sheetViews>
    <sheetView showGridLines="0" showRuler="0" zoomScale="150" zoomScaleNormal="150" workbookViewId="0">
      <selection activeCell="R9" sqref="R9"/>
    </sheetView>
  </sheetViews>
  <sheetFormatPr defaultColWidth="12" defaultRowHeight="15.9" customHeight="1"/>
  <cols>
    <col min="1" max="1" width="4.42578125" customWidth="1"/>
    <col min="2" max="2" width="25" customWidth="1"/>
    <col min="3" max="3" width="7.7109375" customWidth="1"/>
    <col min="4" max="4" width="8" customWidth="1"/>
    <col min="5" max="5" width="27" customWidth="1"/>
    <col min="6" max="6" width="5.42578125" customWidth="1"/>
    <col min="7" max="7" width="2.140625" customWidth="1"/>
    <col min="8" max="8" width="5.42578125" customWidth="1"/>
    <col min="9" max="9" width="2.42578125" customWidth="1"/>
    <col min="10" max="10" width="6" customWidth="1"/>
    <col min="11" max="11" width="6.7109375" customWidth="1"/>
    <col min="12" max="12" width="2.85546875" customWidth="1"/>
    <col min="13" max="13" width="14.7109375" customWidth="1"/>
    <col min="14" max="14" width="2.85546875" customWidth="1"/>
    <col min="15" max="15" width="14.7109375" customWidth="1"/>
    <col min="16" max="16" width="4.42578125" customWidth="1"/>
  </cols>
  <sheetData>
    <row r="1" spans="1:16" ht="28.65" customHeight="1">
      <c r="A1" s="32" t="s">
        <v>251</v>
      </c>
      <c r="B1" s="32"/>
      <c r="C1" s="187"/>
      <c r="D1" s="284" t="s">
        <v>252</v>
      </c>
      <c r="E1" s="188">
        <f>Property_Street_Address</f>
        <v>0</v>
      </c>
      <c r="F1" s="340" t="s">
        <v>253</v>
      </c>
      <c r="G1" s="340"/>
      <c r="H1" s="340"/>
      <c r="I1" s="341">
        <f>'1. General   '!C22</f>
        <v>0</v>
      </c>
      <c r="J1" s="341"/>
      <c r="K1" s="341"/>
      <c r="L1" s="186"/>
      <c r="M1" s="189" t="s">
        <v>254</v>
      </c>
      <c r="N1" s="189"/>
      <c r="O1" s="190" t="s">
        <v>255</v>
      </c>
      <c r="P1" s="191"/>
    </row>
    <row r="2" spans="1:16" ht="15.9" customHeight="1">
      <c r="A2" s="4"/>
      <c r="B2" s="34"/>
      <c r="C2" s="4"/>
      <c r="D2" s="4"/>
      <c r="E2" s="4"/>
      <c r="F2" s="192"/>
      <c r="G2" s="35"/>
      <c r="H2" s="35"/>
      <c r="I2" s="4"/>
      <c r="J2" s="8"/>
      <c r="K2" s="4"/>
      <c r="L2" s="4"/>
      <c r="M2" s="4"/>
      <c r="N2" s="4"/>
      <c r="O2" s="4"/>
      <c r="P2" s="1"/>
    </row>
    <row r="3" spans="1:16" ht="12.9" customHeight="1">
      <c r="A3" s="4"/>
      <c r="B3" s="14" t="s">
        <v>256</v>
      </c>
      <c r="C3" s="193"/>
      <c r="D3" s="193"/>
      <c r="E3" s="11"/>
      <c r="F3" s="11"/>
      <c r="G3" s="194"/>
      <c r="H3" s="195"/>
      <c r="I3" s="11"/>
      <c r="J3" s="196"/>
      <c r="K3" s="11"/>
      <c r="L3" s="11"/>
      <c r="M3" s="11"/>
      <c r="N3" s="11"/>
      <c r="O3" s="11"/>
      <c r="P3" s="1"/>
    </row>
    <row r="4" spans="1:16" ht="12.9" customHeight="1">
      <c r="A4" s="4"/>
      <c r="B4" s="4"/>
      <c r="C4" s="197"/>
      <c r="D4" s="197"/>
      <c r="E4" s="4"/>
      <c r="F4" s="4"/>
      <c r="G4" s="198"/>
      <c r="H4" s="35"/>
      <c r="I4" s="4"/>
      <c r="J4" s="8"/>
      <c r="K4" s="4"/>
      <c r="L4" s="4"/>
      <c r="M4" s="4"/>
      <c r="N4" s="4"/>
      <c r="O4" s="4"/>
      <c r="P4" s="1"/>
    </row>
    <row r="5" spans="1:16" ht="12.9" customHeight="1">
      <c r="A5" s="4"/>
      <c r="B5" s="199" t="str">
        <f>IF(AND(TRIM(LOWER(F7))="pass", TRIM(LOWER(F8))="pass", TRIM(LOWER(F9))="pass", TRIM(LOWER(F10))="pass", OR(TRIM(LOWER(F11))="pass", TRIM(LOWER(F11))="na")), "THIS PROJECT IS ELIGIBLE:", "THIS PROJECT IS NOT ELIGIBLE")</f>
        <v>THIS PROJECT IS NOT ELIGIBLE</v>
      </c>
      <c r="C5" s="200"/>
      <c r="D5" s="200"/>
      <c r="E5" s="201"/>
      <c r="F5" s="255" t="str">
        <f>IF(ISBLANK(Property_Street_Address), "", UPPER(Property_Street_Address))</f>
        <v/>
      </c>
      <c r="G5" s="201"/>
      <c r="H5" s="199" t="str">
        <f>IF(ISBLANK(Project_Name), "", UPPER(Project_Name))</f>
        <v/>
      </c>
      <c r="I5" s="255"/>
      <c r="J5" s="201"/>
      <c r="K5" s="201"/>
      <c r="L5" s="201"/>
      <c r="M5" s="201"/>
      <c r="N5" s="201"/>
      <c r="O5" s="201"/>
      <c r="P5" s="1"/>
    </row>
    <row r="6" spans="1:16" ht="12.9" customHeight="1">
      <c r="A6" s="4"/>
      <c r="B6" s="48"/>
      <c r="C6" s="197"/>
      <c r="D6" s="197"/>
      <c r="E6" s="1"/>
      <c r="F6" s="1"/>
      <c r="G6" s="1"/>
      <c r="H6" s="1"/>
      <c r="I6" s="4"/>
      <c r="J6" s="1"/>
      <c r="K6" s="1"/>
      <c r="L6" s="1"/>
      <c r="M6" s="1"/>
      <c r="N6" s="1"/>
      <c r="O6" s="1"/>
      <c r="P6" s="1"/>
    </row>
    <row r="7" spans="1:16" ht="12.9" customHeight="1">
      <c r="A7" s="4"/>
      <c r="B7" s="203" t="s">
        <v>257</v>
      </c>
      <c r="C7" s="197"/>
      <c r="D7" s="197"/>
      <c r="E7" s="1"/>
      <c r="F7" s="204" t="str">
        <f>IF(Project_Construction_Type&lt;&gt;"", "Pass", "Fail")</f>
        <v>Fail</v>
      </c>
      <c r="G7" s="1"/>
      <c r="H7" s="8" t="str">
        <f>IF(ISBLANK(Affordability_Category), "", UPPER(Affordability_Category))</f>
        <v/>
      </c>
      <c r="I7" s="4"/>
      <c r="J7" s="1"/>
      <c r="K7" s="1"/>
      <c r="L7" s="1"/>
      <c r="M7" s="39" t="s">
        <v>258</v>
      </c>
      <c r="N7" s="39"/>
      <c r="O7" s="8">
        <f>Roll_Market_Units</f>
        <v>0</v>
      </c>
      <c r="P7" s="1"/>
    </row>
    <row r="8" spans="1:16" ht="12.9" customHeight="1">
      <c r="A8" s="4"/>
      <c r="B8" s="203" t="s">
        <v>259</v>
      </c>
      <c r="C8" s="4"/>
      <c r="D8" s="4"/>
      <c r="E8" s="1"/>
      <c r="F8" s="204" t="str">
        <f>IF(Project_Permit_Attestation&lt;&gt;"", "Pass", "Fail")</f>
        <v>Fail</v>
      </c>
      <c r="G8" s="206"/>
      <c r="H8" s="8" t="str">
        <f>IF(ISBLANK(Property_Area), "", UPPER(Property_Area))</f>
        <v/>
      </c>
      <c r="I8" s="4"/>
      <c r="J8" s="1"/>
      <c r="K8" s="1"/>
      <c r="L8" s="1"/>
      <c r="M8" s="39" t="s">
        <v>260</v>
      </c>
      <c r="N8" s="39"/>
      <c r="O8" s="8">
        <f>'3. Operations'!C41</f>
        <v>0</v>
      </c>
      <c r="P8" s="1"/>
    </row>
    <row r="9" spans="1:16" ht="12.9" customHeight="1">
      <c r="A9" s="4"/>
      <c r="B9" s="203" t="s">
        <v>261</v>
      </c>
      <c r="C9" s="4"/>
      <c r="D9" s="4"/>
      <c r="E9" s="1"/>
      <c r="F9" s="204" t="str">
        <f>IF(Project_Total_Units&gt;=5,"Pass","Fail")</f>
        <v>Fail</v>
      </c>
      <c r="G9" s="206"/>
      <c r="H9" s="35"/>
      <c r="I9" s="4"/>
      <c r="J9" s="1"/>
      <c r="K9" s="1"/>
      <c r="L9" s="1"/>
      <c r="M9" s="39" t="s">
        <v>262</v>
      </c>
      <c r="N9" s="39"/>
      <c r="O9" s="8">
        <f>Roll_Affordable_Units</f>
        <v>0</v>
      </c>
      <c r="P9" s="1"/>
    </row>
    <row r="10" spans="1:16" ht="12.9" customHeight="1">
      <c r="A10" s="4"/>
      <c r="B10" s="203" t="s">
        <v>263</v>
      </c>
      <c r="C10" s="4"/>
      <c r="D10" s="4"/>
      <c r="E10" s="1"/>
      <c r="F10" s="204" t="str">
        <f>IF(AND(Affordability_Category="Market Housing", Project_Affordable_Units &gt;= Project_Total_Units * 10%), "Pass",
    IF(AND(Affordability_Category="Affordable Housing", Project_Affordable_Units &gt;= Project_Total_Units * 30%), "Pass", "Fail"))</f>
        <v>Fail</v>
      </c>
      <c r="G10" s="206"/>
      <c r="H10" s="35"/>
      <c r="I10" s="4"/>
      <c r="J10" s="1"/>
      <c r="K10" s="1"/>
      <c r="L10" s="1"/>
      <c r="M10" s="205" t="s">
        <v>264</v>
      </c>
      <c r="N10" s="205"/>
      <c r="O10" s="8">
        <f>Roll_RGI_Units</f>
        <v>0</v>
      </c>
      <c r="P10" s="1"/>
    </row>
    <row r="11" spans="1:16" ht="12.9" customHeight="1">
      <c r="A11" s="4"/>
      <c r="B11" s="8" t="s">
        <v>265</v>
      </c>
      <c r="C11" s="4"/>
      <c r="D11" s="4"/>
      <c r="E11" s="1"/>
      <c r="F11" s="204" t="str">
        <f>IF(OR(ISBLANK(Affordability_Category), ISBLANK(Property_Area)), "Fail", IF(OR(AND(Affordability_Category="Market Housing", Property_Area="Other Area"), AND(Affordability_Category="Market Housing", Property_Area="Housing Improvement Zone")), "Fail", "Pass"))</f>
        <v>Fail</v>
      </c>
      <c r="G11" s="206"/>
      <c r="H11" s="1"/>
      <c r="I11" s="1"/>
      <c r="J11" s="1"/>
      <c r="K11" s="1"/>
      <c r="L11" s="1"/>
      <c r="M11" s="202" t="s">
        <v>266</v>
      </c>
      <c r="N11" s="202"/>
      <c r="O11" s="289">
        <f>SUM(O7:O10)</f>
        <v>0</v>
      </c>
      <c r="P11" s="1"/>
    </row>
    <row r="12" spans="1:16" ht="12.9" customHeight="1">
      <c r="A12" s="4"/>
      <c r="B12" s="1" t="s">
        <v>267</v>
      </c>
      <c r="C12" s="1"/>
      <c r="D12" s="1"/>
      <c r="E12" s="1"/>
      <c r="F12" s="192"/>
      <c r="G12" s="1"/>
      <c r="H12" s="35"/>
      <c r="I12" s="1"/>
      <c r="J12" s="4"/>
      <c r="K12" s="1"/>
      <c r="L12" s="1"/>
      <c r="M12" s="1"/>
      <c r="N12" s="1"/>
      <c r="O12" s="1"/>
      <c r="P12" s="1"/>
    </row>
    <row r="13" spans="1:16" ht="12.9" customHeight="1">
      <c r="A13" s="4"/>
      <c r="G13" s="35"/>
      <c r="H13" s="1"/>
      <c r="I13" s="4"/>
      <c r="J13" s="1"/>
      <c r="K13" s="1"/>
      <c r="L13" s="1"/>
      <c r="M13" s="95" t="s">
        <v>268</v>
      </c>
      <c r="N13" s="95"/>
      <c r="O13" s="95" t="s">
        <v>269</v>
      </c>
      <c r="P13" s="1"/>
    </row>
    <row r="14" spans="1:16" ht="12.9" customHeight="1">
      <c r="A14" s="4"/>
      <c r="B14" s="208"/>
      <c r="C14" s="1"/>
      <c r="D14" s="202"/>
      <c r="E14" s="1"/>
      <c r="F14" s="192"/>
      <c r="G14" s="35"/>
      <c r="H14" s="8"/>
      <c r="I14" s="4"/>
      <c r="J14" s="1"/>
      <c r="K14" s="39" t="s">
        <v>270</v>
      </c>
      <c r="L14" s="39" t="s">
        <v>121</v>
      </c>
      <c r="M14" s="287" t="str">
        <f>IF(ISBLANK(Source_HAF_Request),"",Source_HAF_Request)</f>
        <v/>
      </c>
      <c r="N14" s="207" t="s">
        <v>121</v>
      </c>
      <c r="O14" s="288"/>
      <c r="P14" s="1"/>
    </row>
    <row r="15" spans="1:16" ht="8.1" customHeight="1">
      <c r="A15" s="4"/>
      <c r="B15" s="1"/>
      <c r="C15" s="1"/>
      <c r="D15" s="39"/>
      <c r="E15" s="4"/>
      <c r="F15" s="192"/>
      <c r="G15" s="35"/>
      <c r="H15" s="4"/>
      <c r="I15" s="4"/>
      <c r="J15" s="4"/>
      <c r="K15" s="209"/>
      <c r="L15" s="209"/>
      <c r="M15" s="209"/>
      <c r="N15" s="209"/>
      <c r="O15" s="208"/>
      <c r="P15" s="1"/>
    </row>
    <row r="16" spans="1:16" ht="12.9" customHeight="1">
      <c r="A16" s="4"/>
      <c r="B16" s="210" t="s">
        <v>271</v>
      </c>
      <c r="C16" s="211"/>
      <c r="D16" s="211"/>
      <c r="E16" s="211"/>
      <c r="F16" s="212">
        <f>F18+F31+F42+F53</f>
        <v>0</v>
      </c>
      <c r="G16" s="36" t="s">
        <v>272</v>
      </c>
      <c r="H16" s="212">
        <f>H18+H31+H42+H53</f>
        <v>100</v>
      </c>
      <c r="I16" s="11"/>
      <c r="J16" s="196"/>
      <c r="K16" s="11"/>
      <c r="L16" s="11"/>
      <c r="M16" s="11"/>
      <c r="N16" s="11"/>
      <c r="O16" s="11"/>
      <c r="P16" s="1"/>
    </row>
    <row r="17" spans="1:16" ht="12.9" customHeight="1">
      <c r="A17" s="4"/>
      <c r="B17" s="213"/>
      <c r="C17" s="214"/>
      <c r="D17" s="214"/>
      <c r="E17" s="214"/>
      <c r="F17" s="215"/>
      <c r="G17" s="216"/>
      <c r="H17" s="35"/>
      <c r="I17" s="4"/>
      <c r="J17" s="8"/>
      <c r="K17" s="4"/>
      <c r="L17" s="4"/>
      <c r="M17" s="4"/>
      <c r="N17" s="4"/>
      <c r="O17" s="4"/>
      <c r="P17" s="1"/>
    </row>
    <row r="18" spans="1:16" ht="12.9" customHeight="1">
      <c r="A18" s="4"/>
      <c r="B18" s="217" t="s">
        <v>273</v>
      </c>
      <c r="C18" s="218"/>
      <c r="D18" s="218"/>
      <c r="E18" s="218" t="s">
        <v>274</v>
      </c>
      <c r="F18" s="219">
        <f>SUM(F20:F24)</f>
        <v>0</v>
      </c>
      <c r="G18" s="220" t="s">
        <v>272</v>
      </c>
      <c r="H18" s="221">
        <v>50</v>
      </c>
      <c r="I18" s="222"/>
      <c r="J18" s="223" t="s">
        <v>275</v>
      </c>
      <c r="K18" s="223"/>
      <c r="L18" s="223"/>
      <c r="M18" s="223"/>
      <c r="N18" s="223"/>
      <c r="O18" s="224"/>
      <c r="P18" s="1"/>
    </row>
    <row r="19" spans="1:16" ht="12.9" customHeight="1">
      <c r="A19" s="4"/>
      <c r="B19" s="225"/>
      <c r="C19" s="226"/>
      <c r="D19" s="226"/>
      <c r="E19" s="226"/>
      <c r="F19" s="227"/>
      <c r="G19" s="228"/>
      <c r="H19" s="35"/>
      <c r="I19" s="222"/>
      <c r="J19" s="229"/>
      <c r="K19" s="229"/>
      <c r="L19" s="229"/>
      <c r="M19" s="229"/>
      <c r="N19" s="229"/>
      <c r="O19" s="4"/>
      <c r="P19" s="1"/>
    </row>
    <row r="20" spans="1:16" ht="12.9" customHeight="1">
      <c r="A20" s="4"/>
      <c r="B20" s="244" t="s">
        <v>59</v>
      </c>
      <c r="C20" s="230" t="str">
        <f>IF(ISBLANK(Property_Ownership_Status),"",Property_Ownership_Status)</f>
        <v/>
      </c>
      <c r="D20" s="230"/>
      <c r="E20" s="230"/>
      <c r="F20" s="231"/>
      <c r="G20" s="206" t="s">
        <v>272</v>
      </c>
      <c r="H20" s="54">
        <v>10</v>
      </c>
      <c r="I20" s="4"/>
      <c r="J20" s="334"/>
      <c r="K20" s="334"/>
      <c r="L20" s="334"/>
      <c r="M20" s="334"/>
      <c r="N20" s="334"/>
      <c r="O20" s="334"/>
      <c r="P20" s="1"/>
    </row>
    <row r="21" spans="1:16" ht="12.9" customHeight="1">
      <c r="A21" s="4"/>
      <c r="B21" s="34" t="s">
        <v>276</v>
      </c>
      <c r="C21" s="230" t="str">
        <f>IF(ISBLANK(Property_Zoning_Status),"",Property_Zoning_Status)</f>
        <v/>
      </c>
      <c r="D21" s="230"/>
      <c r="E21" s="230"/>
      <c r="F21" s="231"/>
      <c r="G21" s="206" t="s">
        <v>272</v>
      </c>
      <c r="H21" s="54">
        <v>10</v>
      </c>
      <c r="I21" s="4"/>
      <c r="J21" s="334"/>
      <c r="K21" s="334"/>
      <c r="L21" s="334"/>
      <c r="M21" s="334"/>
      <c r="N21" s="334"/>
      <c r="O21" s="334"/>
      <c r="P21" s="1"/>
    </row>
    <row r="22" spans="1:16" ht="12.9" customHeight="1">
      <c r="A22" s="4"/>
      <c r="B22" s="290" t="s">
        <v>277</v>
      </c>
      <c r="C22" s="230" t="str">
        <f>IF(ISBLANK(Project_Budget_Class),"",Project_Budget_Class)</f>
        <v/>
      </c>
      <c r="D22" s="230"/>
      <c r="E22" s="4"/>
      <c r="F22" s="231"/>
      <c r="G22" s="206" t="s">
        <v>272</v>
      </c>
      <c r="H22" s="54">
        <v>10</v>
      </c>
      <c r="I22" s="4"/>
      <c r="J22" s="334"/>
      <c r="K22" s="334"/>
      <c r="L22" s="334"/>
      <c r="M22" s="334"/>
      <c r="N22" s="334"/>
      <c r="O22" s="334"/>
      <c r="P22" s="1"/>
    </row>
    <row r="23" spans="1:16" ht="12.9" customHeight="1">
      <c r="A23" s="4"/>
      <c r="B23" s="286" t="s">
        <v>278</v>
      </c>
      <c r="C23" s="230" t="str">
        <f>IF(ISBLANK(Project_Budget_Author),"",Project_Budget_Author)</f>
        <v/>
      </c>
      <c r="D23" s="230"/>
      <c r="E23" s="230"/>
      <c r="F23" s="231"/>
      <c r="G23" s="206" t="s">
        <v>272</v>
      </c>
      <c r="H23" s="54">
        <v>10</v>
      </c>
      <c r="I23" s="4"/>
      <c r="J23" s="334"/>
      <c r="K23" s="334"/>
      <c r="L23" s="334"/>
      <c r="M23" s="334"/>
      <c r="N23" s="334"/>
      <c r="O23" s="334"/>
      <c r="P23" s="1"/>
    </row>
    <row r="24" spans="1:16" ht="12.9" customHeight="1">
      <c r="A24" s="4"/>
      <c r="B24" s="34" t="s">
        <v>279</v>
      </c>
      <c r="C24" s="230"/>
      <c r="D24" s="230"/>
      <c r="F24" s="231"/>
      <c r="G24" s="206" t="s">
        <v>272</v>
      </c>
      <c r="H24" s="54">
        <v>10</v>
      </c>
      <c r="I24" s="4"/>
      <c r="J24" s="334"/>
      <c r="K24" s="334"/>
      <c r="L24" s="334"/>
      <c r="M24" s="334"/>
      <c r="N24" s="334"/>
      <c r="O24" s="334"/>
      <c r="P24" s="1"/>
    </row>
    <row r="25" spans="1:16" ht="9.9" customHeight="1">
      <c r="A25" s="4"/>
      <c r="B25" s="232"/>
      <c r="C25" s="230"/>
      <c r="D25" s="230"/>
      <c r="E25" s="230"/>
      <c r="F25" s="227"/>
      <c r="G25" s="206"/>
      <c r="H25" s="35"/>
      <c r="I25" s="4"/>
      <c r="J25" s="334"/>
      <c r="K25" s="334"/>
      <c r="L25" s="334"/>
      <c r="M25" s="334"/>
      <c r="N25" s="334"/>
      <c r="O25" s="334"/>
      <c r="P25" s="1"/>
    </row>
    <row r="26" spans="1:16" ht="12.9" customHeight="1">
      <c r="A26" s="4"/>
      <c r="B26" s="233" t="s">
        <v>280</v>
      </c>
      <c r="C26" s="230"/>
      <c r="D26" s="230"/>
      <c r="E26" s="4"/>
      <c r="F26" s="234"/>
      <c r="G26" s="206"/>
      <c r="H26" s="35"/>
      <c r="I26" s="4"/>
      <c r="J26" s="334"/>
      <c r="K26" s="334"/>
      <c r="L26" s="334"/>
      <c r="M26" s="334"/>
      <c r="N26" s="334"/>
      <c r="O26" s="334"/>
      <c r="P26" s="1"/>
    </row>
    <row r="27" spans="1:16" ht="12.9" customHeight="1">
      <c r="A27" s="4"/>
      <c r="B27" s="233" t="s">
        <v>281</v>
      </c>
      <c r="C27" s="230"/>
      <c r="D27" s="230"/>
      <c r="E27" s="230"/>
      <c r="F27" s="234"/>
      <c r="G27" s="206"/>
      <c r="H27" s="35"/>
      <c r="I27" s="4"/>
      <c r="J27" s="334"/>
      <c r="K27" s="334"/>
      <c r="L27" s="334"/>
      <c r="M27" s="334"/>
      <c r="N27" s="334"/>
      <c r="O27" s="334"/>
      <c r="P27" s="1"/>
    </row>
    <row r="28" spans="1:16" ht="12.9" customHeight="1">
      <c r="A28" s="4"/>
      <c r="B28" s="233" t="s">
        <v>282</v>
      </c>
      <c r="C28" s="230"/>
      <c r="D28" s="230"/>
      <c r="E28" s="230"/>
      <c r="F28" s="234"/>
      <c r="G28" s="206"/>
      <c r="H28" s="35"/>
      <c r="I28" s="4"/>
      <c r="J28" s="334"/>
      <c r="K28" s="334"/>
      <c r="L28" s="334"/>
      <c r="M28" s="334"/>
      <c r="N28" s="334"/>
      <c r="O28" s="334"/>
      <c r="P28" s="1"/>
    </row>
    <row r="29" spans="1:16" ht="12.9" customHeight="1">
      <c r="A29" s="4"/>
      <c r="B29" s="34" t="s">
        <v>283</v>
      </c>
      <c r="C29" s="230"/>
      <c r="D29" s="230"/>
      <c r="E29" s="230"/>
      <c r="F29" s="234"/>
      <c r="G29" s="206"/>
      <c r="H29" s="35"/>
      <c r="I29" s="4"/>
      <c r="J29" s="334"/>
      <c r="K29" s="334"/>
      <c r="L29" s="334"/>
      <c r="M29" s="334"/>
      <c r="N29" s="334"/>
      <c r="O29" s="334"/>
      <c r="P29" s="1"/>
    </row>
    <row r="30" spans="1:16" ht="12.9" customHeight="1">
      <c r="A30" s="4"/>
      <c r="B30" s="34"/>
      <c r="C30" s="230"/>
      <c r="D30" s="230"/>
      <c r="E30" s="230"/>
      <c r="F30" s="234"/>
      <c r="G30" s="206"/>
      <c r="H30" s="35"/>
      <c r="I30" s="4"/>
      <c r="J30" s="8"/>
      <c r="K30" s="4"/>
      <c r="L30" s="4"/>
      <c r="M30" s="4"/>
      <c r="N30" s="4"/>
      <c r="O30" s="4"/>
      <c r="P30" s="1"/>
    </row>
    <row r="31" spans="1:16" ht="12.9" customHeight="1">
      <c r="A31" s="4"/>
      <c r="B31" s="217" t="s">
        <v>284</v>
      </c>
      <c r="C31" s="218"/>
      <c r="D31" s="218"/>
      <c r="E31" s="218" t="s">
        <v>274</v>
      </c>
      <c r="F31" s="219">
        <f>SUM(F33:F37)</f>
        <v>0</v>
      </c>
      <c r="G31" s="220" t="s">
        <v>272</v>
      </c>
      <c r="H31" s="221">
        <v>20</v>
      </c>
      <c r="I31" s="4"/>
      <c r="J31" s="223" t="s">
        <v>275</v>
      </c>
      <c r="K31" s="223"/>
      <c r="L31" s="223"/>
      <c r="M31" s="223"/>
      <c r="N31" s="223"/>
      <c r="O31" s="224"/>
      <c r="P31" s="1"/>
    </row>
    <row r="32" spans="1:16" ht="12.9" customHeight="1">
      <c r="A32" s="4"/>
      <c r="B32" s="225"/>
      <c r="C32" s="226"/>
      <c r="D32" s="226"/>
      <c r="E32" s="226"/>
      <c r="F32" s="227"/>
      <c r="G32" s="228"/>
      <c r="H32" s="35"/>
      <c r="I32" s="4"/>
      <c r="J32" s="229"/>
      <c r="K32" s="229"/>
      <c r="L32" s="229"/>
      <c r="M32" s="229"/>
      <c r="N32" s="229"/>
      <c r="O32" s="4"/>
      <c r="P32" s="1"/>
    </row>
    <row r="33" spans="1:16" ht="12.9" customHeight="1">
      <c r="A33" s="4"/>
      <c r="B33" s="233" t="s">
        <v>285</v>
      </c>
      <c r="C33" s="230" t="str">
        <f>IF(ISBLANK(Owner_Type),"",Owner_Type)</f>
        <v/>
      </c>
      <c r="E33" s="4" t="str">
        <f>IF(Owner_Leadership="Yes", "Indigenous Led", "")</f>
        <v/>
      </c>
      <c r="F33" s="231"/>
      <c r="G33" s="206" t="s">
        <v>272</v>
      </c>
      <c r="H33" s="35">
        <v>3</v>
      </c>
      <c r="I33" s="4"/>
      <c r="J33" s="334"/>
      <c r="K33" s="334"/>
      <c r="L33" s="334"/>
      <c r="M33" s="334"/>
      <c r="N33" s="334"/>
      <c r="O33" s="334"/>
      <c r="P33" s="1"/>
    </row>
    <row r="34" spans="1:16" ht="12.9" customHeight="1">
      <c r="A34" s="4"/>
      <c r="B34" s="233" t="s">
        <v>286</v>
      </c>
      <c r="C34" s="245" t="str">
        <f>IF(OR(ISBLANK(O8), ISBLANK(O9), ISBLANK(O11), O11=0), "", (O8 + O9) / O11)</f>
        <v/>
      </c>
      <c r="D34" s="230"/>
      <c r="E34" s="230"/>
      <c r="F34" s="231"/>
      <c r="G34" s="206" t="s">
        <v>272</v>
      </c>
      <c r="H34" s="35">
        <v>5</v>
      </c>
      <c r="I34" s="4"/>
      <c r="J34" s="334"/>
      <c r="K34" s="334"/>
      <c r="L34" s="334"/>
      <c r="M34" s="334"/>
      <c r="N34" s="334"/>
      <c r="O34" s="334"/>
      <c r="P34" s="1"/>
    </row>
    <row r="35" spans="1:16" ht="12.9" customHeight="1">
      <c r="A35" s="4"/>
      <c r="B35" s="34" t="s">
        <v>287</v>
      </c>
      <c r="C35" s="246" t="str">
        <f>IF(COUNT('3. Operations'!F24:F28) = 0, "", AVERAGE('3. Operations'!F24:F28))</f>
        <v/>
      </c>
      <c r="D35" s="235" t="str">
        <f>IF(OR(C35="", ISBLANK(C35)), "", "of MMR")</f>
        <v/>
      </c>
      <c r="E35" s="233" t="str">
        <f>IF(OR(ISBLANK(O9), O9=0), "", O9 &amp; " RGI units")</f>
        <v/>
      </c>
      <c r="F35" s="236"/>
      <c r="G35" s="206" t="s">
        <v>272</v>
      </c>
      <c r="H35" s="35">
        <v>5</v>
      </c>
      <c r="I35" s="4"/>
      <c r="J35" s="334"/>
      <c r="K35" s="334"/>
      <c r="L35" s="334"/>
      <c r="M35" s="334"/>
      <c r="N35" s="334"/>
      <c r="O35" s="334"/>
      <c r="P35" s="1"/>
    </row>
    <row r="36" spans="1:16" ht="12.9" customHeight="1">
      <c r="A36" s="4"/>
      <c r="B36" s="286" t="s">
        <v>288</v>
      </c>
      <c r="C36" s="230"/>
      <c r="D36" s="230"/>
      <c r="F36" s="231"/>
      <c r="G36" s="206" t="s">
        <v>272</v>
      </c>
      <c r="H36" s="35">
        <v>5</v>
      </c>
      <c r="I36" s="4"/>
      <c r="J36" s="334"/>
      <c r="K36" s="334"/>
      <c r="L36" s="334"/>
      <c r="M36" s="334"/>
      <c r="N36" s="334"/>
      <c r="O36" s="334"/>
      <c r="P36" s="1"/>
    </row>
    <row r="37" spans="1:16" ht="10.199999999999999">
      <c r="A37" s="4"/>
      <c r="B37" s="286" t="s">
        <v>289</v>
      </c>
      <c r="C37" s="230"/>
      <c r="D37" s="230"/>
      <c r="E37" s="230"/>
      <c r="F37" s="231"/>
      <c r="G37" s="206"/>
      <c r="H37" s="35">
        <v>2</v>
      </c>
      <c r="I37" s="4"/>
      <c r="J37" s="334"/>
      <c r="K37" s="334"/>
      <c r="L37" s="334"/>
      <c r="M37" s="334"/>
      <c r="N37" s="334"/>
      <c r="O37" s="334"/>
      <c r="P37" s="1"/>
    </row>
    <row r="38" spans="1:16" ht="12.9" customHeight="1">
      <c r="A38" s="4"/>
      <c r="B38" s="237" t="s">
        <v>290</v>
      </c>
      <c r="C38" s="230"/>
      <c r="D38" s="230"/>
      <c r="E38" s="230"/>
      <c r="F38" s="227"/>
      <c r="H38" s="35"/>
      <c r="I38" s="4"/>
      <c r="J38" s="334"/>
      <c r="K38" s="334"/>
      <c r="L38" s="334"/>
      <c r="M38" s="334"/>
      <c r="N38" s="334"/>
      <c r="O38" s="334"/>
      <c r="P38" s="1"/>
    </row>
    <row r="39" spans="1:16" ht="12.9" customHeight="1">
      <c r="A39" s="4"/>
      <c r="B39" s="237" t="s">
        <v>291</v>
      </c>
      <c r="C39" s="230"/>
      <c r="D39" s="230"/>
      <c r="E39" s="230"/>
      <c r="F39" s="234"/>
      <c r="G39" s="206"/>
      <c r="H39" s="35"/>
      <c r="I39" s="4"/>
      <c r="J39" s="334"/>
      <c r="K39" s="334"/>
      <c r="L39" s="334"/>
      <c r="M39" s="334"/>
      <c r="N39" s="334"/>
      <c r="O39" s="334"/>
      <c r="P39" s="1"/>
    </row>
    <row r="40" spans="1:16" ht="12.9" customHeight="1">
      <c r="A40" s="4"/>
      <c r="B40" s="237" t="s">
        <v>292</v>
      </c>
      <c r="C40" s="230"/>
      <c r="D40" s="230"/>
      <c r="E40" s="230"/>
      <c r="F40" s="234"/>
      <c r="G40" s="206"/>
      <c r="H40" s="35"/>
      <c r="I40" s="4"/>
      <c r="J40" s="334"/>
      <c r="K40" s="334"/>
      <c r="L40" s="334"/>
      <c r="M40" s="334"/>
      <c r="N40" s="334"/>
      <c r="O40" s="334"/>
      <c r="P40" s="1"/>
    </row>
    <row r="41" spans="1:16" ht="12.9" customHeight="1">
      <c r="A41" s="4"/>
      <c r="B41" s="233"/>
      <c r="C41" s="230"/>
      <c r="D41" s="230"/>
      <c r="E41" s="230"/>
      <c r="F41" s="234"/>
      <c r="G41" s="206"/>
      <c r="H41" s="35"/>
      <c r="I41" s="4"/>
      <c r="J41" s="8"/>
      <c r="K41" s="4"/>
      <c r="L41" s="4"/>
      <c r="M41" s="4"/>
      <c r="N41" s="4"/>
      <c r="O41" s="4"/>
      <c r="P41" s="1"/>
    </row>
    <row r="42" spans="1:16" ht="12.9" customHeight="1">
      <c r="A42" s="4"/>
      <c r="B42" s="217" t="s">
        <v>293</v>
      </c>
      <c r="C42" s="218"/>
      <c r="D42" s="218"/>
      <c r="E42" s="218" t="s">
        <v>274</v>
      </c>
      <c r="F42" s="219">
        <f>SUM(F44:F47)</f>
        <v>0</v>
      </c>
      <c r="G42" s="220" t="s">
        <v>272</v>
      </c>
      <c r="H42" s="221">
        <v>20</v>
      </c>
      <c r="I42" s="4"/>
      <c r="J42" s="223" t="s">
        <v>275</v>
      </c>
      <c r="K42" s="223"/>
      <c r="L42" s="223"/>
      <c r="M42" s="223"/>
      <c r="N42" s="223"/>
      <c r="O42" s="224"/>
      <c r="P42" s="1"/>
    </row>
    <row r="43" spans="1:16" ht="12.9" customHeight="1">
      <c r="A43" s="4"/>
      <c r="B43" s="225"/>
      <c r="C43" s="226"/>
      <c r="D43" s="226"/>
      <c r="E43" s="226"/>
      <c r="F43" s="227"/>
      <c r="G43" s="228"/>
      <c r="H43" s="35"/>
      <c r="I43" s="4"/>
      <c r="J43" s="229"/>
      <c r="K43" s="229"/>
      <c r="L43" s="229"/>
      <c r="M43" s="229"/>
      <c r="N43" s="229"/>
      <c r="O43" s="4"/>
      <c r="P43" s="1"/>
    </row>
    <row r="44" spans="1:16" ht="12.9" customHeight="1">
      <c r="A44" s="4"/>
      <c r="B44" s="233" t="s">
        <v>294</v>
      </c>
      <c r="C44" s="206" t="str">
        <f>IF(OR(ISBLANK(Roll_Total_Units), Roll_Total_Units=0), "", Roll_Total_Units)</f>
        <v/>
      </c>
      <c r="D44" s="203"/>
      <c r="E44" s="230"/>
      <c r="F44" s="231"/>
      <c r="G44" s="206" t="s">
        <v>272</v>
      </c>
      <c r="H44" s="35">
        <v>5</v>
      </c>
      <c r="I44" s="4"/>
      <c r="J44" s="334"/>
      <c r="K44" s="334"/>
      <c r="L44" s="334"/>
      <c r="M44" s="334"/>
      <c r="N44" s="334"/>
      <c r="O44" s="334"/>
      <c r="P44" s="1"/>
    </row>
    <row r="45" spans="1:16" ht="12.9" customHeight="1">
      <c r="A45" s="4"/>
      <c r="B45" s="233" t="s">
        <v>295</v>
      </c>
      <c r="C45" s="247" t="str">
        <f>IF(OR(ISBLANK(Project_Gross_SF), Project_Gross_SF=0, ISBLANK(Cost_Construction), Cost_Construction=0), "", Cost_Construction / Project_Gross_SF)</f>
        <v/>
      </c>
      <c r="D45" s="203" t="s">
        <v>296</v>
      </c>
      <c r="E45" s="238" t="str">
        <f>IF(OR(ISBLANK(O11), O11=0), "", Cost_Total / O11)</f>
        <v/>
      </c>
      <c r="F45" s="236"/>
      <c r="G45" s="206" t="s">
        <v>272</v>
      </c>
      <c r="H45" s="35">
        <v>5</v>
      </c>
      <c r="I45" s="4"/>
      <c r="J45" s="334"/>
      <c r="K45" s="334"/>
      <c r="L45" s="334"/>
      <c r="M45" s="334"/>
      <c r="N45" s="334"/>
      <c r="O45" s="334"/>
      <c r="P45" s="1"/>
    </row>
    <row r="46" spans="1:16" ht="12.9" customHeight="1">
      <c r="A46" s="4"/>
      <c r="B46" s="34" t="s">
        <v>297</v>
      </c>
      <c r="C46" s="243" t="str">
        <f>IF(ISBLANK(Owner_Type), "", IF(Owner_Type="For-Profit", IF(OR(ISBLANK(Op_Cashflow), ISBLANK(Source_Owner_Equity), Source_Owner_Equity=0), "", Op_Cashflow / Source_Owner_Equity), ""))</f>
        <v/>
      </c>
      <c r="D46" s="230" t="str">
        <f>IF(LEN(C46) &gt; 0, "annual cash return", "")</f>
        <v/>
      </c>
      <c r="E46" s="1"/>
      <c r="F46" s="231"/>
      <c r="G46" s="206" t="s">
        <v>272</v>
      </c>
      <c r="H46" s="35">
        <v>5</v>
      </c>
      <c r="I46" s="4"/>
      <c r="J46" s="334"/>
      <c r="K46" s="334"/>
      <c r="L46" s="334"/>
      <c r="M46" s="334"/>
      <c r="N46" s="334"/>
      <c r="O46" s="334"/>
      <c r="P46" s="1"/>
    </row>
    <row r="47" spans="1:16" ht="12.9" customHeight="1">
      <c r="A47" s="4"/>
      <c r="B47" s="34" t="s">
        <v>298</v>
      </c>
      <c r="C47" s="230"/>
      <c r="D47" s="230"/>
      <c r="E47" s="1"/>
      <c r="F47" s="231"/>
      <c r="G47" s="206" t="s">
        <v>272</v>
      </c>
      <c r="H47" s="35">
        <v>5</v>
      </c>
      <c r="I47" s="4"/>
      <c r="J47" s="334"/>
      <c r="K47" s="334"/>
      <c r="L47" s="334"/>
      <c r="M47" s="334"/>
      <c r="N47" s="334"/>
      <c r="O47" s="334"/>
      <c r="P47" s="1"/>
    </row>
    <row r="48" spans="1:16" ht="8.1" customHeight="1">
      <c r="A48" s="4"/>
      <c r="B48" s="232"/>
      <c r="C48" s="230"/>
      <c r="D48" s="230"/>
      <c r="E48" s="230"/>
      <c r="F48" s="227"/>
      <c r="G48" s="206"/>
      <c r="H48" s="35"/>
      <c r="I48" s="4"/>
      <c r="J48" s="334"/>
      <c r="K48" s="334"/>
      <c r="L48" s="334"/>
      <c r="M48" s="334"/>
      <c r="N48" s="334"/>
      <c r="O48" s="334"/>
      <c r="P48" s="1"/>
    </row>
    <row r="49" spans="1:16" ht="12.9" customHeight="1">
      <c r="A49" s="4"/>
      <c r="B49" s="237" t="s">
        <v>299</v>
      </c>
      <c r="C49" s="230"/>
      <c r="D49" s="230"/>
      <c r="E49" s="230"/>
      <c r="F49" s="234"/>
      <c r="G49" s="206"/>
      <c r="H49" s="35"/>
      <c r="I49" s="4"/>
      <c r="J49" s="334"/>
      <c r="K49" s="334"/>
      <c r="L49" s="334"/>
      <c r="M49" s="334"/>
      <c r="N49" s="334"/>
      <c r="O49" s="334"/>
      <c r="P49" s="1"/>
    </row>
    <row r="50" spans="1:16" ht="12.9" customHeight="1">
      <c r="A50" s="4"/>
      <c r="B50" s="237" t="s">
        <v>300</v>
      </c>
      <c r="C50" s="230"/>
      <c r="D50" s="230"/>
      <c r="E50" s="230"/>
      <c r="F50" s="234"/>
      <c r="G50" s="206"/>
      <c r="H50" s="35"/>
      <c r="I50" s="4"/>
      <c r="J50" s="334"/>
      <c r="K50" s="334"/>
      <c r="L50" s="334"/>
      <c r="M50" s="334"/>
      <c r="N50" s="334"/>
      <c r="O50" s="334"/>
      <c r="P50" s="1"/>
    </row>
    <row r="51" spans="1:16" ht="12.9" customHeight="1">
      <c r="A51" s="4"/>
      <c r="B51" s="237" t="s">
        <v>301</v>
      </c>
      <c r="C51" s="230"/>
      <c r="D51" s="230"/>
      <c r="E51" s="230"/>
      <c r="F51" s="234"/>
      <c r="G51" s="206"/>
      <c r="H51" s="35"/>
      <c r="I51" s="4"/>
      <c r="J51" s="334"/>
      <c r="K51" s="334"/>
      <c r="L51" s="334"/>
      <c r="M51" s="334"/>
      <c r="N51" s="334"/>
      <c r="O51" s="334"/>
      <c r="P51" s="1"/>
    </row>
    <row r="52" spans="1:16" ht="12.9" customHeight="1">
      <c r="A52" s="4"/>
      <c r="B52" s="285" t="s">
        <v>302</v>
      </c>
      <c r="C52" s="230"/>
      <c r="D52" s="230"/>
      <c r="E52" s="230"/>
      <c r="F52" s="234"/>
      <c r="G52" s="206"/>
      <c r="H52" s="35"/>
      <c r="I52" s="4"/>
      <c r="J52" s="239"/>
      <c r="K52" s="240"/>
      <c r="L52" s="240"/>
      <c r="M52" s="240"/>
      <c r="N52" s="240"/>
      <c r="O52" s="240"/>
      <c r="P52" s="1"/>
    </row>
    <row r="53" spans="1:16" ht="12.9" customHeight="1">
      <c r="A53" s="4"/>
      <c r="B53" s="217" t="s">
        <v>303</v>
      </c>
      <c r="C53" s="218"/>
      <c r="D53" s="218"/>
      <c r="E53" s="218" t="s">
        <v>274</v>
      </c>
      <c r="F53" s="219">
        <f>SUM(F55:F56)</f>
        <v>0</v>
      </c>
      <c r="G53" s="220" t="s">
        <v>272</v>
      </c>
      <c r="H53" s="221">
        <f>SUM(H55:H59)</f>
        <v>10</v>
      </c>
      <c r="I53" s="4"/>
      <c r="J53" s="223" t="s">
        <v>275</v>
      </c>
      <c r="K53" s="223"/>
      <c r="L53" s="223"/>
      <c r="M53" s="223"/>
      <c r="N53" s="223"/>
      <c r="O53" s="224"/>
      <c r="P53" s="1"/>
    </row>
    <row r="54" spans="1:16" ht="12.9" customHeight="1">
      <c r="A54" s="4"/>
      <c r="B54" s="225"/>
      <c r="C54" s="226"/>
      <c r="D54" s="226"/>
      <c r="E54" s="226"/>
      <c r="F54" s="227"/>
      <c r="G54" s="228"/>
      <c r="H54" s="35"/>
      <c r="I54" s="4"/>
      <c r="J54" s="229"/>
      <c r="K54" s="229"/>
      <c r="L54" s="229"/>
      <c r="M54" s="229"/>
      <c r="N54" s="229"/>
      <c r="O54" s="4"/>
      <c r="P54" s="1"/>
    </row>
    <row r="55" spans="1:16" ht="12.9" customHeight="1">
      <c r="A55" s="4"/>
      <c r="B55" s="34" t="s">
        <v>304</v>
      </c>
      <c r="C55" s="230"/>
      <c r="D55" s="1"/>
      <c r="E55" s="1"/>
      <c r="F55" s="231"/>
      <c r="G55" s="206" t="s">
        <v>272</v>
      </c>
      <c r="H55" s="35">
        <v>10</v>
      </c>
      <c r="I55" s="4"/>
      <c r="J55" s="334"/>
      <c r="K55" s="334"/>
      <c r="L55" s="334"/>
      <c r="M55" s="334"/>
      <c r="N55" s="334"/>
      <c r="O55" s="334"/>
      <c r="P55" s="1"/>
    </row>
    <row r="56" spans="1:16" ht="12.9" customHeight="1">
      <c r="A56" s="4"/>
      <c r="B56" s="233" t="s">
        <v>305</v>
      </c>
      <c r="C56" s="230"/>
      <c r="D56" s="230"/>
      <c r="E56" s="230"/>
      <c r="F56" s="227"/>
      <c r="G56" s="206"/>
      <c r="H56" s="35"/>
      <c r="I56" s="4"/>
      <c r="J56" s="334"/>
      <c r="K56" s="334"/>
      <c r="L56" s="334"/>
      <c r="M56" s="334"/>
      <c r="N56" s="334"/>
      <c r="O56" s="334"/>
      <c r="P56" s="1"/>
    </row>
    <row r="57" spans="1:16" ht="12.9" customHeight="1">
      <c r="A57" s="4"/>
      <c r="B57" s="285" t="s">
        <v>306</v>
      </c>
      <c r="C57" s="230"/>
      <c r="D57" s="230"/>
      <c r="E57" s="230"/>
      <c r="F57" s="227"/>
      <c r="G57" s="206"/>
      <c r="H57" s="35"/>
      <c r="I57" s="4"/>
      <c r="J57" s="334"/>
      <c r="K57" s="334"/>
      <c r="L57" s="334"/>
      <c r="M57" s="334"/>
      <c r="N57" s="334"/>
      <c r="O57" s="334"/>
      <c r="P57" s="1"/>
    </row>
    <row r="58" spans="1:16" ht="12.9" customHeight="1">
      <c r="A58" s="4"/>
      <c r="B58" s="286" t="s">
        <v>307</v>
      </c>
      <c r="C58" s="230"/>
      <c r="D58" s="230"/>
      <c r="E58" s="230"/>
      <c r="F58" s="4"/>
      <c r="G58" s="4"/>
      <c r="H58" s="4"/>
      <c r="I58" s="4"/>
      <c r="J58" s="334"/>
      <c r="K58" s="334"/>
      <c r="L58" s="334"/>
      <c r="M58" s="334"/>
      <c r="N58" s="334"/>
      <c r="O58" s="334"/>
      <c r="P58" s="1"/>
    </row>
    <row r="59" spans="1:16" ht="12.9" customHeight="1">
      <c r="A59" s="4"/>
      <c r="B59" s="34" t="s">
        <v>308</v>
      </c>
      <c r="C59" s="230"/>
      <c r="D59" s="230"/>
      <c r="E59" s="230"/>
      <c r="F59" s="4"/>
      <c r="G59" s="4"/>
      <c r="H59" s="4"/>
      <c r="I59" s="4"/>
      <c r="J59" s="334"/>
      <c r="K59" s="334"/>
      <c r="L59" s="334"/>
      <c r="M59" s="334"/>
      <c r="N59" s="334"/>
      <c r="O59" s="334"/>
      <c r="P59" s="1"/>
    </row>
    <row r="60" spans="1:16" ht="12.9" customHeight="1">
      <c r="A60" s="4"/>
      <c r="B60" s="34"/>
      <c r="C60" s="241"/>
      <c r="D60" s="241"/>
      <c r="E60" s="241"/>
      <c r="F60" s="242"/>
      <c r="G60" s="228"/>
      <c r="H60" s="206"/>
      <c r="I60" s="206"/>
      <c r="J60" s="206"/>
      <c r="K60" s="206"/>
      <c r="L60" s="206"/>
      <c r="M60" s="206"/>
      <c r="N60" s="206"/>
      <c r="O60" s="206"/>
      <c r="P60" s="1"/>
    </row>
    <row r="61" spans="1:16" ht="12.9" customHeight="1">
      <c r="A61" s="4"/>
      <c r="B61" s="193" t="s">
        <v>309</v>
      </c>
      <c r="C61" s="193"/>
      <c r="D61" s="193"/>
      <c r="E61" s="193"/>
      <c r="F61" s="193"/>
      <c r="G61" s="193"/>
      <c r="H61" s="193"/>
      <c r="I61" s="193"/>
      <c r="J61" s="193"/>
      <c r="K61" s="193"/>
      <c r="L61" s="193"/>
      <c r="M61" s="193"/>
      <c r="N61" s="193"/>
      <c r="O61" s="193"/>
      <c r="P61" s="1"/>
    </row>
    <row r="62" spans="1:16" ht="5.0999999999999996" customHeight="1">
      <c r="A62" s="4"/>
      <c r="B62" s="232"/>
      <c r="C62" s="248"/>
      <c r="D62" s="248"/>
      <c r="E62" s="248"/>
      <c r="F62" s="249"/>
      <c r="G62" s="250"/>
      <c r="H62" s="251"/>
      <c r="I62" s="4"/>
      <c r="J62" s="229"/>
      <c r="K62" s="229"/>
      <c r="L62" s="229"/>
      <c r="M62" s="229"/>
      <c r="N62" s="229"/>
      <c r="O62" s="4"/>
      <c r="P62" s="1"/>
    </row>
    <row r="63" spans="1:16" ht="12.9" customHeight="1">
      <c r="A63" s="4"/>
      <c r="B63" s="34" t="s">
        <v>310</v>
      </c>
      <c r="C63" s="4"/>
      <c r="D63" s="4"/>
      <c r="E63" s="4"/>
      <c r="F63" s="252"/>
      <c r="G63" s="35"/>
      <c r="H63" s="35"/>
      <c r="I63" s="4"/>
      <c r="J63" s="253"/>
      <c r="K63" s="253"/>
      <c r="L63" s="253"/>
      <c r="M63" s="253"/>
      <c r="N63" s="253"/>
      <c r="O63" s="253"/>
      <c r="P63" s="1"/>
    </row>
    <row r="64" spans="1:16" ht="12.9" customHeight="1">
      <c r="A64" s="4"/>
      <c r="B64" s="34" t="s">
        <v>311</v>
      </c>
      <c r="C64" s="4"/>
      <c r="D64" s="4"/>
      <c r="E64" s="4"/>
      <c r="F64" s="252"/>
      <c r="G64" s="35"/>
      <c r="H64" s="35"/>
      <c r="I64" s="4"/>
      <c r="J64" s="240"/>
      <c r="K64" s="240"/>
      <c r="L64" s="240"/>
      <c r="M64" s="240"/>
      <c r="N64" s="240"/>
      <c r="O64" s="240"/>
      <c r="P64" s="1"/>
    </row>
    <row r="65" spans="1:16" ht="12.9" customHeight="1">
      <c r="A65" s="4"/>
      <c r="B65" s="254" t="s">
        <v>312</v>
      </c>
      <c r="C65" s="4"/>
      <c r="D65" s="4"/>
      <c r="E65" s="4"/>
      <c r="F65" s="252"/>
      <c r="G65" s="35"/>
      <c r="H65" s="35"/>
      <c r="I65" s="4"/>
      <c r="J65" s="240"/>
      <c r="K65" s="240"/>
      <c r="L65" s="240"/>
      <c r="M65" s="240"/>
      <c r="N65" s="240"/>
      <c r="O65" s="240"/>
      <c r="P65" s="1"/>
    </row>
    <row r="66" spans="1:16" ht="12.9" customHeight="1">
      <c r="A66" s="4"/>
      <c r="B66" s="34" t="s">
        <v>313</v>
      </c>
      <c r="C66" s="230"/>
      <c r="D66" s="230"/>
      <c r="E66" s="230"/>
      <c r="F66" s="253"/>
      <c r="G66" s="206"/>
      <c r="H66" s="35"/>
      <c r="I66" s="4"/>
      <c r="J66" s="240"/>
      <c r="K66" s="240"/>
      <c r="L66" s="240"/>
      <c r="M66" s="240"/>
      <c r="N66" s="240"/>
      <c r="O66" s="240"/>
      <c r="P66" s="1"/>
    </row>
    <row r="67" spans="1:16" ht="5.0999999999999996" customHeight="1">
      <c r="A67" s="4"/>
      <c r="B67" s="34"/>
      <c r="C67" s="4"/>
      <c r="D67" s="4"/>
      <c r="E67" s="4"/>
      <c r="F67" s="252"/>
      <c r="G67" s="35"/>
      <c r="H67" s="35"/>
      <c r="I67" s="4"/>
      <c r="J67" s="240"/>
      <c r="K67" s="240"/>
      <c r="L67" s="240"/>
      <c r="M67" s="240"/>
      <c r="N67" s="240"/>
      <c r="O67" s="240"/>
      <c r="P67" s="1"/>
    </row>
    <row r="68" spans="1:16" ht="408.9" customHeight="1">
      <c r="A68" s="4"/>
      <c r="B68" s="334"/>
      <c r="C68" s="334"/>
      <c r="D68" s="334"/>
      <c r="E68" s="334"/>
      <c r="F68" s="334"/>
      <c r="G68" s="334"/>
      <c r="H68" s="334"/>
      <c r="I68" s="334"/>
      <c r="J68" s="334"/>
      <c r="K68" s="334"/>
      <c r="L68" s="334"/>
      <c r="M68" s="334"/>
      <c r="N68" s="334"/>
      <c r="O68" s="334"/>
      <c r="P68" s="1"/>
    </row>
    <row r="69" spans="1:16" ht="15.9" customHeight="1">
      <c r="A69" s="1"/>
      <c r="B69" s="1"/>
      <c r="C69" s="1"/>
      <c r="D69" s="1"/>
      <c r="E69" s="1"/>
      <c r="F69" s="1"/>
      <c r="G69" s="1"/>
      <c r="H69" s="1"/>
      <c r="I69" s="1"/>
      <c r="J69" s="240"/>
      <c r="K69" s="240"/>
      <c r="L69" s="240"/>
      <c r="M69" s="240"/>
      <c r="N69" s="240"/>
      <c r="O69" s="240"/>
      <c r="P69" s="1"/>
    </row>
    <row r="70" spans="1:16" ht="15.9" customHeight="1">
      <c r="A70" s="1"/>
      <c r="B70" s="1"/>
      <c r="C70" s="1"/>
      <c r="D70" s="1"/>
      <c r="E70" s="1"/>
      <c r="F70" s="1"/>
      <c r="G70" s="1"/>
      <c r="H70" s="1"/>
      <c r="I70" s="1"/>
      <c r="J70" s="240"/>
      <c r="K70" s="240"/>
      <c r="L70" s="240"/>
      <c r="M70" s="240"/>
      <c r="N70" s="240"/>
      <c r="O70" s="240"/>
      <c r="P70" s="1"/>
    </row>
    <row r="71" spans="1:16" ht="15.9" customHeight="1">
      <c r="A71" s="1"/>
      <c r="B71" s="1"/>
      <c r="C71" s="1"/>
      <c r="D71" s="1"/>
      <c r="E71" s="1"/>
      <c r="F71" s="1"/>
      <c r="G71" s="1"/>
      <c r="H71" s="1"/>
      <c r="I71" s="1"/>
      <c r="J71" s="240"/>
      <c r="K71" s="240"/>
      <c r="L71" s="240"/>
      <c r="M71" s="240"/>
      <c r="N71" s="240"/>
      <c r="O71" s="240"/>
      <c r="P71" s="1"/>
    </row>
    <row r="72" spans="1:16" ht="15.9" customHeight="1">
      <c r="A72" s="1"/>
      <c r="B72" s="1"/>
      <c r="C72" s="1"/>
      <c r="D72" s="1"/>
      <c r="E72" s="1"/>
      <c r="F72" s="1"/>
      <c r="G72" s="1"/>
      <c r="H72" s="1"/>
      <c r="I72" s="1"/>
      <c r="J72" s="240"/>
      <c r="K72" s="240"/>
      <c r="L72" s="240"/>
      <c r="M72" s="240"/>
      <c r="N72" s="240"/>
      <c r="O72" s="240"/>
      <c r="P72" s="1"/>
    </row>
    <row r="73" spans="1:16" ht="15.9" customHeight="1">
      <c r="A73" s="1"/>
      <c r="B73" s="1"/>
      <c r="C73" s="1"/>
      <c r="D73" s="1"/>
      <c r="E73" s="1"/>
      <c r="F73" s="1"/>
      <c r="G73" s="1"/>
      <c r="H73" s="1"/>
      <c r="I73" s="1"/>
      <c r="J73" s="240"/>
      <c r="K73" s="240"/>
      <c r="L73" s="240"/>
      <c r="M73" s="240"/>
      <c r="N73" s="240"/>
      <c r="O73" s="240"/>
      <c r="P73" s="1"/>
    </row>
    <row r="74" spans="1:16" ht="15.9" customHeight="1">
      <c r="A74" s="1"/>
      <c r="B74" s="1"/>
      <c r="C74" s="1"/>
      <c r="D74" s="1"/>
      <c r="E74" s="1"/>
      <c r="F74" s="1"/>
      <c r="G74" s="1"/>
      <c r="H74" s="1"/>
      <c r="I74" s="1"/>
      <c r="J74" s="240"/>
      <c r="K74" s="240"/>
      <c r="L74" s="240"/>
      <c r="M74" s="240"/>
      <c r="N74" s="240"/>
      <c r="O74" s="240"/>
      <c r="P74" s="1"/>
    </row>
  </sheetData>
  <sheetProtection selectLockedCells="1"/>
  <mergeCells count="7">
    <mergeCell ref="F1:H1"/>
    <mergeCell ref="I1:K1"/>
    <mergeCell ref="B68:O68"/>
    <mergeCell ref="J20:O29"/>
    <mergeCell ref="J33:O40"/>
    <mergeCell ref="J44:O51"/>
    <mergeCell ref="J55:O59"/>
  </mergeCells>
  <conditionalFormatting sqref="B5:B6">
    <cfRule type="containsText" dxfId="2" priority="6" operator="containsText" text="Not">
      <formula>NOT(ISERROR(SEARCH("Not",B5)))</formula>
    </cfRule>
  </conditionalFormatting>
  <conditionalFormatting sqref="F7:F11">
    <cfRule type="containsText" dxfId="1" priority="7" operator="containsText" text="Fail">
      <formula>NOT(ISERROR(SEARCH("Fail",F7)))</formula>
    </cfRule>
  </conditionalFormatting>
  <conditionalFormatting sqref="O14 F20:F24 J20:O29 F33:F37 J33:O40 F44:F47 J44:O51 F55 J55:O59 B68:O68">
    <cfRule type="containsBlanks" dxfId="0" priority="13">
      <formula>LEN(TRIM(B14))=0</formula>
    </cfRule>
  </conditionalFormatting>
  <dataValidations count="1">
    <dataValidation type="list" allowBlank="1" showInputMessage="1" showErrorMessage="1" sqref="F12" xr:uid="{ADA9713B-A786-412B-A4B5-51C16CEE0C01}">
      <formula1>"Yes,No"</formula1>
    </dataValidation>
  </dataValidations>
  <printOptions horizontalCentered="1" verticalCentered="1"/>
  <pageMargins left="0.5" right="0.5" top="0.5" bottom="0.5" header="0.3" footer="0.3"/>
  <pageSetup fitToWidth="0" fitToHeight="0" orientation="portrait" r:id="rId1"/>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87F9A08539DD44B2E37612869867CF" ma:contentTypeVersion="17" ma:contentTypeDescription="Create a new document." ma:contentTypeScope="" ma:versionID="dc28aa9169aff27db9619a10bda91646">
  <xsd:schema xmlns:xsd="http://www.w3.org/2001/XMLSchema" xmlns:xs="http://www.w3.org/2001/XMLSchema" xmlns:p="http://schemas.microsoft.com/office/2006/metadata/properties" xmlns:ns2="10f4e6bf-89f4-4864-baf9-a16d2dc0bb56" xmlns:ns3="cac22a3e-7c84-4333-859a-f3632353a987" targetNamespace="http://schemas.microsoft.com/office/2006/metadata/properties" ma:root="true" ma:fieldsID="c2abf3a7c1d020648a3bc142ae97fdcf" ns2:_="" ns3:_="">
    <xsd:import namespace="10f4e6bf-89f4-4864-baf9-a16d2dc0bb56"/>
    <xsd:import namespace="cac22a3e-7c84-4333-859a-f3632353a9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4e6bf-89f4-4864-baf9-a16d2dc0b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0ae1546-a8c1-4b9b-95fc-1e4a89e8c35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c22a3e-7c84-4333-859a-f3632353a9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dd54c90-c81b-4740-bbbb-3987f15b01b7}" ma:internalName="TaxCatchAll" ma:showField="CatchAllData" ma:web="cac22a3e-7c84-4333-859a-f3632353a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f4e6bf-89f4-4864-baf9-a16d2dc0bb56">
      <Terms xmlns="http://schemas.microsoft.com/office/infopath/2007/PartnerControls"/>
    </lcf76f155ced4ddcb4097134ff3c332f>
    <TaxCatchAll xmlns="cac22a3e-7c84-4333-859a-f3632353a987" xsi:nil="true"/>
  </documentManagement>
</p:properties>
</file>

<file path=customXml/itemProps1.xml><?xml version="1.0" encoding="utf-8"?>
<ds:datastoreItem xmlns:ds="http://schemas.openxmlformats.org/officeDocument/2006/customXml" ds:itemID="{5DA30E08-7297-4B79-AD6C-A9D3C3B04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4e6bf-89f4-4864-baf9-a16d2dc0bb56"/>
    <ds:schemaRef ds:uri="cac22a3e-7c84-4333-859a-f3632353a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54216-14AA-45FD-B6CB-FF210E391AC3}">
  <ds:schemaRefs>
    <ds:schemaRef ds:uri="http://schemas.microsoft.com/sharepoint/v3/contenttype/forms"/>
  </ds:schemaRefs>
</ds:datastoreItem>
</file>

<file path=customXml/itemProps3.xml><?xml version="1.0" encoding="utf-8"?>
<ds:datastoreItem xmlns:ds="http://schemas.openxmlformats.org/officeDocument/2006/customXml" ds:itemID="{8656C949-E294-4E1C-A4F1-29E12963A1C3}">
  <ds:schemaRefs>
    <ds:schemaRef ds:uri="http://schemas.microsoft.com/office/2006/metadata/properties"/>
    <ds:schemaRef ds:uri="http://schemas.microsoft.com/office/infopath/2007/PartnerControls"/>
    <ds:schemaRef ds:uri="10f4e6bf-89f4-4864-baf9-a16d2dc0bb56"/>
    <ds:schemaRef ds:uri="cac22a3e-7c84-4333-859a-f3632353a9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52</vt:i4>
      </vt:variant>
    </vt:vector>
  </HeadingPairs>
  <TitlesOfParts>
    <vt:vector size="59" baseType="lpstr">
      <vt:lpstr>Background</vt:lpstr>
      <vt:lpstr>1. General   </vt:lpstr>
      <vt:lpstr>2. Budget    </vt:lpstr>
      <vt:lpstr>3. Operations</vt:lpstr>
      <vt:lpstr>4. Description</vt:lpstr>
      <vt:lpstr>5. HEDI </vt:lpstr>
      <vt:lpstr>6. Vacant Building Grant</vt:lpstr>
      <vt:lpstr>Affordability_Category</vt:lpstr>
      <vt:lpstr>Affordability_Supports</vt:lpstr>
      <vt:lpstr>Affordable_Rent_Level</vt:lpstr>
      <vt:lpstr>Contact_Address</vt:lpstr>
      <vt:lpstr>Contact_Email</vt:lpstr>
      <vt:lpstr>Contact_First_Name</vt:lpstr>
      <vt:lpstr>Contact_Last_Name</vt:lpstr>
      <vt:lpstr>Contact_Postal_Code</vt:lpstr>
      <vt:lpstr>Contact_Pronouns</vt:lpstr>
      <vt:lpstr>Contact_Relationship</vt:lpstr>
      <vt:lpstr>Contact_Telephone</vt:lpstr>
      <vt:lpstr>Cost_Construction</vt:lpstr>
      <vt:lpstr>Cost_Total</vt:lpstr>
      <vt:lpstr>Op_Cashflow</vt:lpstr>
      <vt:lpstr>Op_EGI</vt:lpstr>
      <vt:lpstr>Op_Expenses</vt:lpstr>
      <vt:lpstr>Owner_Address_City</vt:lpstr>
      <vt:lpstr>Owner_Address_PC</vt:lpstr>
      <vt:lpstr>Owner_Address_Province</vt:lpstr>
      <vt:lpstr>Owner_Address_Street</vt:lpstr>
      <vt:lpstr>Owner_Leadership</vt:lpstr>
      <vt:lpstr>Owner_Name</vt:lpstr>
      <vt:lpstr>Owner_Parent</vt:lpstr>
      <vt:lpstr>Owner_Type</vt:lpstr>
      <vt:lpstr>Project_Accessibility_Achievement</vt:lpstr>
      <vt:lpstr>Project_Affordable_Units</vt:lpstr>
      <vt:lpstr>Project_Architect</vt:lpstr>
      <vt:lpstr>Project_Budget_Author</vt:lpstr>
      <vt:lpstr>Project_Budget_Class</vt:lpstr>
      <vt:lpstr>Project_Builder</vt:lpstr>
      <vt:lpstr>Project_Building_Material</vt:lpstr>
      <vt:lpstr>Project_Construction_Type</vt:lpstr>
      <vt:lpstr>Project_Development_Consultant</vt:lpstr>
      <vt:lpstr>Project_Environmental_Achievement</vt:lpstr>
      <vt:lpstr>Project_Gross_SF</vt:lpstr>
      <vt:lpstr>Project_Name</vt:lpstr>
      <vt:lpstr>Project_Permit_Attestation</vt:lpstr>
      <vt:lpstr>Project_Storeys</vt:lpstr>
      <vt:lpstr>Project_Total_Units</vt:lpstr>
      <vt:lpstr>Property_Area</vt:lpstr>
      <vt:lpstr>Property_Assessment_Roll</vt:lpstr>
      <vt:lpstr>Property_Ownership_Status</vt:lpstr>
      <vt:lpstr>Property_Status</vt:lpstr>
      <vt:lpstr>Property_Street_Address</vt:lpstr>
      <vt:lpstr>Property_Zoning_Status</vt:lpstr>
      <vt:lpstr>Roll_Affordable_Units</vt:lpstr>
      <vt:lpstr>Roll_Market_Units</vt:lpstr>
      <vt:lpstr>Roll_RGI_Units</vt:lpstr>
      <vt:lpstr>Roll_Total_Units</vt:lpstr>
      <vt:lpstr>Source_AHN_Capital</vt:lpstr>
      <vt:lpstr>Source_HAF_Request</vt:lpstr>
      <vt:lpstr>Source_Owner_Equity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 Inc.</dc:creator>
  <cp:keywords/>
  <dc:description/>
  <cp:lastModifiedBy>Richter, Julie</cp:lastModifiedBy>
  <cp:revision/>
  <dcterms:created xsi:type="dcterms:W3CDTF">2024-04-30T11:55:57Z</dcterms:created>
  <dcterms:modified xsi:type="dcterms:W3CDTF">2026-06-29T21:12:35Z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0x010100F587F9A08539DD44B2E37612869867CF</vt:lpwstr>
  </property>
  <property fmtid="{D5CDD505-2E9C-101B-9397-08002B2CF9AE}" pid="3" name="MediaServiceImageTags">
    <vt:lpwstr/>
  </property>
</Properties>
</file>