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C:\Users\jrichter\Desktop\"/>
    </mc:Choice>
  </mc:AlternateContent>
  <xr:revisionPtr revIDLastSave="0" documentId="13_ncr:1_{ACAB3422-8C36-4EAE-843B-2B3160AEC10D}" xr6:coauthVersionLast="47" xr6:coauthVersionMax="47" xr10:uidLastSave="{00000000-0000-0000-0000-000000000000}"/>
  <bookViews>
    <workbookView xWindow="-108" yWindow="-108" windowWidth="23256" windowHeight="12456" tabRatio="850" xr2:uid="{1EF58737-E28F-F945-A2F6-86E8206DCB38}"/>
  </bookViews>
  <sheets>
    <sheet name="Contexte" sheetId="2" r:id="rId1"/>
    <sheet name="1. Général   " sheetId="3" r:id="rId2"/>
    <sheet name="2. Budget    " sheetId="9" r:id="rId3"/>
    <sheet name="3. Exploitation" sheetId="4" r:id="rId4"/>
    <sheet name="4. Description" sheetId="7" r:id="rId5"/>
    <sheet name="5. PIPDE " sheetId="12" r:id="rId6"/>
    <sheet name="6. Subvention bâtiments vacants" sheetId="13" r:id="rId7"/>
    <sheet name="   Evaluation    " sheetId="1" state="veryHidden" r:id="rId8"/>
  </sheets>
  <definedNames>
    <definedName name="Affordability_Category">'1. Général   '!$C$77</definedName>
    <definedName name="Affordability_Supports">'1. Général   '!$C$79</definedName>
    <definedName name="Affordable_Rent_Level">'1. Général   '!$C$78</definedName>
    <definedName name="Contact_Address">'1. Général   '!$E$15</definedName>
    <definedName name="Contact_Email">'1. Général   '!$C$18</definedName>
    <definedName name="Contact_First_Name">'1. Général   '!$C$14</definedName>
    <definedName name="Contact_Last_Name">'1. Général   '!$C$15</definedName>
    <definedName name="Contact_Postal_Code">'1. Général   '!$F$18</definedName>
    <definedName name="Contact_Pronouns">'1. Général   '!$C$16</definedName>
    <definedName name="Contact_Relationship">'1. Général   '!$C$17</definedName>
    <definedName name="Contact_Telephone">'1. Général   '!$F$14</definedName>
    <definedName name="Cost_Construction">'2. Budget    '!$D$25</definedName>
    <definedName name="Cost_Total">'2. Budget    '!$D$51</definedName>
    <definedName name="Op_Cashflow">'3. Exploitation'!$N$48</definedName>
    <definedName name="Op_EGI">'3. Exploitation'!$N$20</definedName>
    <definedName name="Op_Expenses">'3. Exploitation'!$N$36</definedName>
    <definedName name="Owner_Address_City">'1. Général   '!$F$23</definedName>
    <definedName name="Owner_Address_PC">'1. Général   '!$F$25</definedName>
    <definedName name="Owner_Address_Province">'1. Général   '!$F$24</definedName>
    <definedName name="Owner_Address_Street">'1. Général   '!$F$22</definedName>
    <definedName name="Owner_Leadership">'1. Général   '!$C$25</definedName>
    <definedName name="Owner_Name">'1. Général   '!$C$23</definedName>
    <definedName name="Owner_Parent">'1. Général   '!$C$22</definedName>
    <definedName name="Owner_Type">'1. Général   '!$C$24</definedName>
    <definedName name="Program_Request_TIF">'1. Général   '!#REF!</definedName>
    <definedName name="Project_Accessibility_Achievement">'1. Général   '!$C$48</definedName>
    <definedName name="Project_Affordable_Units">'1. Général   '!$F$77</definedName>
    <definedName name="Project_Architect">'1. Général   '!$C$43</definedName>
    <definedName name="Project_Budget_Author">'1. Général   '!$C$47</definedName>
    <definedName name="Project_Budget_Class">'1. Général   '!$C$46</definedName>
    <definedName name="Project_Builder">'1. Général   '!$C$44</definedName>
    <definedName name="Project_Building_Material">'1. Général   '!$C$42</definedName>
    <definedName name="Project_Construction_Type">'1. Général   '!$C$41</definedName>
    <definedName name="Project_Development_Consultant">'1. Général   '!$C$45</definedName>
    <definedName name="Project_Environmental_Achievement">'1. Général   '!$C$50</definedName>
    <definedName name="Project_Gross_SF">'1. Général   '!$F$40</definedName>
    <definedName name="Project_Name">'1. Général   '!$C$39</definedName>
    <definedName name="Project_Permit_Attestation">'1. Général   '!$F$47</definedName>
    <definedName name="Project_Storeys">'1. Général   '!$F$39</definedName>
    <definedName name="Project_Total_Units">'1. Général   '!$C$40</definedName>
    <definedName name="Property_Area">'1. Général   '!$C$33</definedName>
    <definedName name="Property_Assessment_Roll">'1. Général   '!$C$34</definedName>
    <definedName name="Property_Ownership_Status">'1. Général   '!$F$33</definedName>
    <definedName name="Property_Status">'1. Général   '!$F$34</definedName>
    <definedName name="Property_Street_Address">'1. Général   '!$C$32</definedName>
    <definedName name="Property_Zoning_Status">'1. Général   '!$F$32</definedName>
    <definedName name="Roll_Affordable_Units">'3. Exploitation'!$C$29</definedName>
    <definedName name="Roll_Market_Units">'3. Exploitation'!$C$17</definedName>
    <definedName name="Roll_RGI_Units">'3. Exploitation'!$C$52</definedName>
    <definedName name="Roll_Total_Units">'3. Exploitation'!$D$54</definedName>
    <definedName name="Source_AHN_Capital">'2. Budget    '!$H$10</definedName>
    <definedName name="Source_HAF_Request">'2. Budget    '!$H$9</definedName>
    <definedName name="Source_Owner_Equity">'2. Budget    '!$H$8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3" l="1"/>
  <c r="D1" i="12"/>
  <c r="I1" i="1"/>
  <c r="F31" i="1"/>
  <c r="E1" i="1"/>
  <c r="C41" i="4"/>
  <c r="O8" i="1" s="1"/>
  <c r="F40" i="4"/>
  <c r="F39" i="4"/>
  <c r="F38" i="4"/>
  <c r="F37" i="4"/>
  <c r="F36" i="4"/>
  <c r="D19" i="9"/>
  <c r="C46" i="1"/>
  <c r="F9" i="1"/>
  <c r="G1" i="3"/>
  <c r="D1" i="7"/>
  <c r="P1" i="4"/>
  <c r="L1" i="9"/>
  <c r="H50" i="4"/>
  <c r="H27" i="4"/>
  <c r="F27" i="4"/>
  <c r="H15" i="4"/>
  <c r="D46" i="9"/>
  <c r="D36" i="9"/>
  <c r="D31" i="9"/>
  <c r="D12" i="9"/>
  <c r="F41" i="4" l="1"/>
  <c r="F11" i="1"/>
  <c r="C45" i="1"/>
  <c r="N36" i="4"/>
  <c r="G76" i="4"/>
  <c r="H27" i="9"/>
  <c r="C23" i="1" l="1"/>
  <c r="H8" i="1" l="1"/>
  <c r="N39" i="4"/>
  <c r="N46" i="4"/>
  <c r="F26" i="4"/>
  <c r="F28" i="4"/>
  <c r="F25" i="4"/>
  <c r="F24" i="4"/>
  <c r="H24" i="4"/>
  <c r="H51" i="4"/>
  <c r="H49" i="4"/>
  <c r="H48" i="4"/>
  <c r="H47" i="4"/>
  <c r="H16" i="4"/>
  <c r="H14" i="4"/>
  <c r="H13" i="4"/>
  <c r="H12" i="4"/>
  <c r="H28" i="4"/>
  <c r="H26" i="4"/>
  <c r="H25" i="4"/>
  <c r="C17" i="4"/>
  <c r="O7" i="1" s="1"/>
  <c r="C52" i="4"/>
  <c r="O10" i="1" s="1"/>
  <c r="C29" i="4"/>
  <c r="O9" i="1" l="1"/>
  <c r="O11" i="1"/>
  <c r="B55" i="4"/>
  <c r="H52" i="4"/>
  <c r="D54" i="4"/>
  <c r="H29" i="4"/>
  <c r="H17" i="4"/>
  <c r="C35" i="1"/>
  <c r="D35" i="1" s="1"/>
  <c r="E35" i="1"/>
  <c r="C44" i="1" l="1"/>
  <c r="O49" i="4"/>
  <c r="P49" i="4" s="1"/>
  <c r="H54" i="4"/>
  <c r="N8" i="4" s="1"/>
  <c r="O45" i="4"/>
  <c r="O48" i="4"/>
  <c r="O47" i="4"/>
  <c r="O25" i="4"/>
  <c r="P25" i="4" s="1"/>
  <c r="O46" i="4"/>
  <c r="O24" i="4"/>
  <c r="P24" i="4" s="1"/>
  <c r="O43" i="4"/>
  <c r="O29" i="4"/>
  <c r="P29" i="4" s="1"/>
  <c r="O27" i="4"/>
  <c r="P27" i="4" s="1"/>
  <c r="O26" i="4"/>
  <c r="P26" i="4" s="1"/>
  <c r="O28" i="4"/>
  <c r="P28" i="4" s="1"/>
  <c r="C34" i="1"/>
  <c r="N15" i="4" l="1"/>
  <c r="O17" i="4" s="1"/>
  <c r="F5" i="1"/>
  <c r="H5" i="1"/>
  <c r="M14" i="1"/>
  <c r="D23" i="9"/>
  <c r="D40" i="9"/>
  <c r="H33" i="9"/>
  <c r="H35" i="9" s="1"/>
  <c r="E33" i="1"/>
  <c r="H7" i="1"/>
  <c r="F10" i="1"/>
  <c r="D51" i="9" l="1"/>
  <c r="N20" i="4"/>
  <c r="F8" i="1"/>
  <c r="F7" i="1"/>
  <c r="H53" i="1"/>
  <c r="C33" i="1"/>
  <c r="C21" i="1"/>
  <c r="C20" i="1"/>
  <c r="C22" i="1"/>
  <c r="E45" i="1" l="1"/>
  <c r="H39" i="9"/>
  <c r="B5" i="1"/>
  <c r="H16" i="1"/>
  <c r="F53" i="1"/>
  <c r="F18" i="1"/>
  <c r="N38" i="4" l="1"/>
  <c r="N40" i="4" s="1"/>
  <c r="N48" i="4" s="1"/>
  <c r="D46" i="1" s="1"/>
  <c r="F42" i="1" l="1"/>
  <c r="F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 Julie</author>
  </authors>
  <commentList>
    <comment ref="G65" authorId="0" shapeId="0" xr:uid="{36588697-098B-49E9-8A1D-114B4B6632DD}">
      <text>
        <r>
          <rPr>
            <sz val="9"/>
            <color indexed="81"/>
            <rFont val="Tahoma"/>
            <family val="2"/>
          </rPr>
          <t>Such as property taxes, utilities, etc.</t>
        </r>
      </text>
    </comment>
  </commentList>
</comments>
</file>

<file path=xl/sharedStrings.xml><?xml version="1.0" encoding="utf-8"?>
<sst xmlns="http://schemas.openxmlformats.org/spreadsheetml/2006/main" count="509" uniqueCount="320">
  <si>
    <t>FORMULAIRE DE DEMANDE — PROGRAMMES DE SOUTIEN AU LOGEMENT DE LA VILLE DE WINNIPEG</t>
  </si>
  <si>
    <t>VERSION : 17 Juin 2026</t>
  </si>
  <si>
    <t>Ce formulaire de demande peut être utilisé pour solliciter des subventions dans le cadre du Programme incitatif de subventions d’investissement du Fonds pour accélérer la construction de logements, de la subvention pour les bâtiments vacants et/ou du Programme d’incitations en matière de patrimoine et de développement économique (PIPDE) de la Ville de Winnipeg.</t>
  </si>
  <si>
    <t>INSTRUCTIONS</t>
  </si>
  <si>
    <t>1. Vérifiez si votre projet est admissible en consultant le site Web du programme :</t>
  </si>
  <si>
    <t>Programme d’incitations en matière de patrimoine et de développement économique (PIPDE) de la Ville de Winnipeg</t>
  </si>
  <si>
    <t>Fonds pour accélérer la construction de logements</t>
  </si>
  <si>
    <t>Subvention pour les bâtiments vacants</t>
  </si>
  <si>
    <t>Pour toutes les demandes : Veuillez remplir les onglets 1 à 4.</t>
  </si>
  <si>
    <t>PIPDE : Veuillez également remplir l’onglet 5.</t>
  </si>
  <si>
    <t>Subvention pour les bâtiments vacants : Veuillez également remplir l’onglet 6.</t>
  </si>
  <si>
    <t>Si vous y consentez, votre demande sera également transmise à d’autres bailleurs de fonds afin de lui assurer un impact maximal.</t>
  </si>
  <si>
    <t>2. Remplissez tous les champs ombrés de chacune des feuilles de la demande. Si un champ ne s’applique pas au projet, indiquez 0 (zéro).</t>
  </si>
  <si>
    <t>3. Téléversez votre classeur de candidature dûment rempli sous forme de fichier Excel via le formulaire en ligne accessible à partir de l’un des liens ci-dessus ou envoyez-le par courriel à HAF@winnipeg.ca.</t>
  </si>
  <si>
    <t>4. Téléversez les plans architecturaux de votre projet, le devis de construction établi par un tiers et tout autre document justificatif.</t>
  </si>
  <si>
    <t>RÉALISATIONS EN MATIÈRE D’ENVIRONNEMENT</t>
  </si>
  <si>
    <t>1. Code national du bâtiment – Canada (CNB) 2020 :</t>
  </si>
  <si>
    <t>2. Code national de l’énergie pour les bâtiments (CNEB) 2020 :</t>
  </si>
  <si>
    <t>3. Efficacité Manitoba (propose des mesures incitatives pour les nouvelles constructions et les rénovations) :</t>
  </si>
  <si>
    <t>CRITÈRES D’ACCESSIBILITÉ FINANCIÈRE</t>
  </si>
  <si>
    <t>Loyers du Programme provincial de location de logements abordables du Manitoba</t>
  </si>
  <si>
    <t>Portail de l’information sur le marché de l’habitation de la SCHL</t>
  </si>
  <si>
    <t>CONFORMITÉ AUX POLITIQUES DE LA VILLE DE WINNIPEG</t>
  </si>
  <si>
    <r>
      <t xml:space="preserve">1. </t>
    </r>
    <r>
      <rPr>
        <i/>
        <sz val="8"/>
        <color theme="1"/>
        <rFont val="Calibri"/>
        <family val="2"/>
      </rPr>
      <t>NotreWinnipeg 2045</t>
    </r>
  </si>
  <si>
    <t>2. Stratégie d’orientation des collectivités complètes (SOCC) 2.0</t>
  </si>
  <si>
    <t>3. Plan directeur du transport en commun de Winnipeg</t>
  </si>
  <si>
    <t>4. Stratégie de réduction de la pauvreté (SRP)</t>
  </si>
  <si>
    <t>5. Évaluation des besoins en matière de logement</t>
  </si>
  <si>
    <r>
      <t xml:space="preserve">6. </t>
    </r>
    <r>
      <rPr>
        <i/>
        <sz val="8"/>
        <color theme="1"/>
        <rFont val="Calibri"/>
        <family val="2"/>
      </rPr>
      <t>Zoning By-law No. 200/2006</t>
    </r>
    <r>
      <rPr>
        <sz val="8"/>
        <color theme="1"/>
        <rFont val="Calibri"/>
        <family val="2"/>
      </rPr>
      <t xml:space="preserve"> (règlement municipal sur le zonage) de Winnipeg</t>
    </r>
  </si>
  <si>
    <t>QUESTIONS</t>
  </si>
  <si>
    <t>RENSEIGNEMENTS GÉNÉRAUX SUR LA DEMANDE</t>
  </si>
  <si>
    <t>Remarque : Vous devez remplir tous les champs ombrés. Si un champ ne s’applique pas au projet, indiquez 0 (zéro).</t>
  </si>
  <si>
    <t>PROGRAMMES DE FINANCEMENT DE LA VILLE DE WINNIPEG</t>
  </si>
  <si>
    <t>Veuillez sélectionner au moins un programme de financement. Vous pouvez en sélectionner plusieurs.</t>
  </si>
  <si>
    <t>Programme d’incitations en matière de patrimoine et de développement économique (PIPDE)</t>
  </si>
  <si>
    <t>Fonds pour accélérer la construction de logements – Pré-développement</t>
  </si>
  <si>
    <t xml:space="preserve">Subvention pour les bâtiments vacants </t>
  </si>
  <si>
    <t>Autres</t>
  </si>
  <si>
    <t>PERSONNE-RESSOURCE PRINCIPALE</t>
  </si>
  <si>
    <t>Prénom :</t>
  </si>
  <si>
    <t>Téléphone :</t>
  </si>
  <si>
    <t>Nom de famille :</t>
  </si>
  <si>
    <t>Adresse postale :</t>
  </si>
  <si>
    <t>Pronoms :</t>
  </si>
  <si>
    <t>Ville :</t>
  </si>
  <si>
    <t>Type de relation :</t>
  </si>
  <si>
    <t>Province :</t>
  </si>
  <si>
    <t>Courriel :</t>
  </si>
  <si>
    <t>Code postal :</t>
  </si>
  <si>
    <t>PROPRIÉTÉ DU PROJET</t>
  </si>
  <si>
    <t>Nom de l’organisation (société mère) :</t>
  </si>
  <si>
    <t>Nom légal :</t>
  </si>
  <si>
    <t>Type d’organisation :</t>
  </si>
  <si>
    <t>Organisation dirigée par des Autochtones :</t>
  </si>
  <si>
    <t>RENSEIGNEMENTS SUR LE BIEN IMMOBILIER</t>
  </si>
  <si>
    <t>Si votre projet comporte plusieurs sites, veuillez cocher cette case.</t>
  </si>
  <si>
    <t>Veuillez ajouter les détails relatifs aux différents sites dans la section RENSEIGNEMENTS SUPPLÉMENTAIRES SUR LES BIENS IMMOBILIERS ci-dessous, le cas échéant.</t>
  </si>
  <si>
    <t>Zonage :</t>
  </si>
  <si>
    <t>Superficie :</t>
  </si>
  <si>
    <t>Statut de propriété :</t>
  </si>
  <si>
    <r>
      <t>N</t>
    </r>
    <r>
      <rPr>
        <vertAlign val="superscript"/>
        <sz val="8"/>
        <color theme="1"/>
        <rFont val="Calibri"/>
        <family val="2"/>
      </rPr>
      <t>o</t>
    </r>
    <r>
      <rPr>
        <sz val="8"/>
        <color theme="1"/>
        <rFont val="Calibri"/>
        <family val="2"/>
      </rPr>
      <t xml:space="preserve"> du rôle d’évaluation :</t>
    </r>
  </si>
  <si>
    <t>Statut du bien immobilier :</t>
  </si>
  <si>
    <t>Stade de construction :</t>
  </si>
  <si>
    <t>État actuel du bâtiment existant (le cas échéant) :</t>
  </si>
  <si>
    <t>RENSEIGNEMENTS SUR LE PROJET DE LOGEMENT</t>
  </si>
  <si>
    <t>Nom du projet :</t>
  </si>
  <si>
    <t>Nombre d’étages :</t>
  </si>
  <si>
    <t>Nombre total de logements :</t>
  </si>
  <si>
    <t>Superficie brute du bâtiment
(en pieds carrés) :</t>
  </si>
  <si>
    <t>Type de construction :</t>
  </si>
  <si>
    <t xml:space="preserve">Superficie de la partie résidentielle
(en pieds carrés) </t>
  </si>
  <si>
    <t>Matériau de construction principal :</t>
  </si>
  <si>
    <t>Superficie commerciale en pieds carrés :</t>
  </si>
  <si>
    <t>Architecte mandaté :</t>
  </si>
  <si>
    <t>Prise de possession du bien
(année-mois-jour) :</t>
  </si>
  <si>
    <t>Entrepreneur mandaté :</t>
  </si>
  <si>
    <t>Date estimée de l’appel d’offres pour la construction
(année-mois-jour) :</t>
  </si>
  <si>
    <t>Consultant en aménagement :</t>
  </si>
  <si>
    <t>Date estimée du début des travaux
(année-mois-jour) :</t>
  </si>
  <si>
    <t>Classe budgétaire</t>
  </si>
  <si>
    <t>Date estimée d’occupation
(année-mois-jour) :</t>
  </si>
  <si>
    <t>Auteur du budget :</t>
  </si>
  <si>
    <t>Attestation de permis de construction :</t>
  </si>
  <si>
    <t>Nombre de logements accessibles :</t>
  </si>
  <si>
    <t>Réalisations en matière d’accessibilité :</t>
  </si>
  <si>
    <t>Décrivez la norme ou la certification la plus élevée obtenue.</t>
  </si>
  <si>
    <t>Réalisations environnementales :</t>
  </si>
  <si>
    <r>
      <t xml:space="preserve">Pour les </t>
    </r>
    <r>
      <rPr>
        <b/>
        <sz val="8"/>
        <color rgb="FF000000"/>
        <rFont val="Calibri"/>
        <family val="2"/>
      </rPr>
      <t>nouveaux bâtiments</t>
    </r>
    <r>
      <rPr>
        <sz val="8"/>
        <color rgb="FF000000"/>
        <rFont val="Calibri"/>
        <family val="2"/>
      </rPr>
      <t>, décrivez le pourcentage d’amélioration de l’efficacité énergétique par rapport au niveau 1 du CNEB 2020 et indiquez toute certification de construction durable que le projet devrait obtenir.</t>
    </r>
  </si>
  <si>
    <t>1. Pourcentage d’amélioration :</t>
  </si>
  <si>
    <t>2. Certification de bâtiment écologique :</t>
  </si>
  <si>
    <t>Pour préciser « Autre » :</t>
  </si>
  <si>
    <t>Mesures d’efficacité énergétique :</t>
  </si>
  <si>
    <r>
      <rPr>
        <sz val="8"/>
        <color rgb="FF000000"/>
        <rFont val="Calibri"/>
        <family val="2"/>
      </rPr>
      <t xml:space="preserve">Pour les </t>
    </r>
    <r>
      <rPr>
        <b/>
        <sz val="8"/>
        <color rgb="FF000000"/>
        <rFont val="Calibri"/>
        <family val="2"/>
      </rPr>
      <t>bâtiments existants</t>
    </r>
    <r>
      <rPr>
        <sz val="8"/>
        <color rgb="FF000000"/>
        <rFont val="Calibri"/>
        <family val="2"/>
      </rPr>
      <t>, décrivez les mesures d’efficacité énergétique proposées pour le projet et l’amélioration du rendement énergétique prévue par rapport à la situation de référence avant rénovation.</t>
    </r>
  </si>
  <si>
    <t>Sélectionnez toutes les réponses qui s’appliquent </t>
  </si>
  <si>
    <t>Rénovation de l’enveloppe du bâtiment</t>
  </si>
  <si>
    <t>Rénovation des fenêtres et/ou des portes</t>
  </si>
  <si>
    <t>Rénovation des systèmes mécaniques ou électriques</t>
  </si>
  <si>
    <t>Rénovation énergétique en profondeur</t>
  </si>
  <si>
    <t>Veuillez fournir des détails supplémentaires sur les mesures d’efficacité énergétique proposées (si nécessaire).</t>
  </si>
  <si>
    <t>Pourcentage d’amélioration :</t>
  </si>
  <si>
    <t>&lt; 20 %</t>
  </si>
  <si>
    <t>20-29 %</t>
  </si>
  <si>
    <t>30-39 %</t>
  </si>
  <si>
    <t>40 % ou plus</t>
  </si>
  <si>
    <t>Pas encore déterminé</t>
  </si>
  <si>
    <t>RENSEIGNEMENTS RELATIFS À L’ACCESSIBILITÉ FINANCIÈRE</t>
  </si>
  <si>
    <t>Veuillez vous reporter à l’onglet Contexte pour plus de détails sur l’accessibilité financière</t>
  </si>
  <si>
    <t>Catégorie d’accessibilité financière :</t>
  </si>
  <si>
    <t>Nombre de logements abordables :</t>
  </si>
  <si>
    <t>Précisez le niveau d’accessibilité financière :</t>
  </si>
  <si>
    <t>Soutien au logement :</t>
  </si>
  <si>
    <t>PARTICIPATION À D’AUTRES PROGRAMMES</t>
  </si>
  <si>
    <t>Autorisez-vous la Ville de Winnipeg à discuter de votre projet avec d’autres bailleurs de fonds potentiels?</t>
  </si>
  <si>
    <t>RENSEIGNEMENTS SUPPLÉMENTAIRES SUR LE BIEN IMMOBILIER</t>
  </si>
  <si>
    <t>État de la construction :</t>
  </si>
  <si>
    <t>BUDGET DE DÉVELOPPEMENT ET SOURCES DE FINANCEMENT</t>
  </si>
  <si>
    <t>COÛTS DE DÉVELOPPEMENT</t>
  </si>
  <si>
    <t>SOURCES DE FINANCEMENT DU PROJET</t>
  </si>
  <si>
    <t>Montant</t>
  </si>
  <si>
    <t>SOURCES DE FONDS PROPRES</t>
  </si>
  <si>
    <t>Confirmées/non confirmées</t>
  </si>
  <si>
    <t>Terrain</t>
  </si>
  <si>
    <t>$</t>
  </si>
  <si>
    <t>Sources provenant du propriétaire (espèces et/ou terrain)</t>
  </si>
  <si>
    <t>Base de calcul du montant du terrain</t>
  </si>
  <si>
    <t>Demande de subvention auprès de la Ville de Winnipeg</t>
  </si>
  <si>
    <t>Frais de clôture et préparation du site</t>
  </si>
  <si>
    <t>Don de terrain à un organisme à but non lucratif (le cas échéant)</t>
  </si>
  <si>
    <t>Autre (préciser)</t>
  </si>
  <si>
    <t>Coûts d’acquisition du terrain</t>
  </si>
  <si>
    <t xml:space="preserve">Services-conseils </t>
  </si>
  <si>
    <t>Frais d’approbation d’urbanisme</t>
  </si>
  <si>
    <t>Coûts de pré-développement</t>
  </si>
  <si>
    <t>Honoraires du promoteur</t>
  </si>
  <si>
    <t>Coûts du promoteur</t>
  </si>
  <si>
    <t>Construction (coûts directs)</t>
  </si>
  <si>
    <t>Architecture et ingénierie</t>
  </si>
  <si>
    <t xml:space="preserve">Sous-total des sources de fonds propres </t>
  </si>
  <si>
    <t>Autres services-conseils techniques</t>
  </si>
  <si>
    <t>Frais juridiques</t>
  </si>
  <si>
    <t>SOURCES DE DETTES</t>
  </si>
  <si>
    <t>Source</t>
  </si>
  <si>
    <t>Durée (années)</t>
  </si>
  <si>
    <t>Confirmée / non confirmée</t>
  </si>
  <si>
    <t>Honoraires professionnels</t>
  </si>
  <si>
    <t>Prêt 1</t>
  </si>
  <si>
    <t>Prêt 2</t>
  </si>
  <si>
    <t>Frais de prêteur</t>
  </si>
  <si>
    <t xml:space="preserve">Sous-total des sources de dettes </t>
  </si>
  <si>
    <t>Intérêts pendant la construction</t>
  </si>
  <si>
    <t xml:space="preserve">Total des sources </t>
  </si>
  <si>
    <t>Coûts de financement</t>
  </si>
  <si>
    <t>Marketing et commissions</t>
  </si>
  <si>
    <t>Autres coûts</t>
  </si>
  <si>
    <t>Assurance pendant la construction</t>
  </si>
  <si>
    <t xml:space="preserve">Remarques : </t>
  </si>
  <si>
    <t>Impôts fonciers pendant la construction</t>
  </si>
  <si>
    <t>Frais d’exploitation pendant la mise en location</t>
  </si>
  <si>
    <t>Frais d’exploitation (construction et mise en location)</t>
  </si>
  <si>
    <t>Réserve pour imprévus du projet</t>
  </si>
  <si>
    <t>TPS (nette de tout remboursement)</t>
  </si>
  <si>
    <t>Coût total</t>
  </si>
  <si>
    <t>REVENUS LOCATIFS ET EXPLOITATION</t>
  </si>
  <si>
    <t>Remarque : Veuillez vous reporter à la section Critères d’accessibilité financière de l’onglet Contexte pour remplir les sections relatives aux revenus locatifs.</t>
  </si>
  <si>
    <t>REVENUS LOCATIFS RÉSIDENTIELS</t>
  </si>
  <si>
    <t>EXPLOITATION (DONNÉES ANNUELLES STABILISÉES)</t>
  </si>
  <si>
    <t>Indiquez le nombre de logements et le loyer de départ moyen de l’ensemble de ces logements dans chaque catégorie (correspondant au nombre de chambres), dans chacune des sections applicables ci-dessous. Le « revenu locatif brut » annuel provenant de l’ensemble des logements sera automatiquement calculé à droite.</t>
  </si>
  <si>
    <t>REVENUS D’EXPLOITATION RÉSIDENTIELS</t>
  </si>
  <si>
    <t>Revenu locatif brut</t>
  </si>
  <si>
    <t>Nb de places de stationnement</t>
  </si>
  <si>
    <t>Stationnement couvert</t>
  </si>
  <si>
    <t>LOGEMENTS AU PRIX DU MARCHÉ</t>
  </si>
  <si>
    <t>Stationnement extérieur</t>
  </si>
  <si>
    <t>Nb.</t>
  </si>
  <si>
    <r>
      <t>Superficie moyenne par unité (pi</t>
    </r>
    <r>
      <rPr>
        <vertAlign val="superscript"/>
        <sz val="8"/>
        <color theme="1"/>
        <rFont val="Calibri"/>
        <family val="2"/>
      </rPr>
      <t>2</t>
    </r>
    <r>
      <rPr>
        <sz val="8"/>
        <color theme="1"/>
        <rFont val="Calibri"/>
        <family val="2"/>
      </rPr>
      <t>)</t>
    </r>
  </si>
  <si>
    <t>Loyer moyen</t>
  </si>
  <si>
    <t>Revenu mensuel</t>
  </si>
  <si>
    <t>Frais de buanderie</t>
  </si>
  <si>
    <t>Studio</t>
  </si>
  <si>
    <t>Câble/Internet</t>
  </si>
  <si>
    <t>1 chambre</t>
  </si>
  <si>
    <t xml:space="preserve">2 chambres </t>
  </si>
  <si>
    <t xml:space="preserve">3 chambres </t>
  </si>
  <si>
    <t>Revenu brut potentiel</t>
  </si>
  <si>
    <t xml:space="preserve">4 chambres </t>
  </si>
  <si>
    <t>Total</t>
  </si>
  <si>
    <t>Soustraire les logements vacants et les mauvaises créances</t>
  </si>
  <si>
    <t>Ajouter la subvention d’exploitation</t>
  </si>
  <si>
    <t>LOGEMENTS ABORDABLES</t>
  </si>
  <si>
    <t>Ajouter les autres subventions/remises</t>
  </si>
  <si>
    <r>
      <t xml:space="preserve">Cette section est réservée aux logements abordables qui vont au‑delà des critères de la SCHL (programme APH Select), mais qui ne sont pas considérés comme des logements à loyer fondé sur le revenu (LFR). Si vous utilisez les critères du </t>
    </r>
    <r>
      <rPr>
        <i/>
        <sz val="8"/>
        <color theme="1"/>
        <rFont val="Calibri"/>
        <family val="2"/>
      </rPr>
      <t xml:space="preserve">Zoning By -law </t>
    </r>
    <r>
      <rPr>
        <sz val="8"/>
        <color theme="1"/>
        <rFont val="Calibri"/>
        <family val="2"/>
      </rPr>
      <t xml:space="preserve">(règlement municipal sur le zonage) de Winnipeg (moins de 80 % du loyer médian du marché [LMM]), veuillez également saisir le LMM. Consultez l’onglet Contexte pour obtenir de l’aide.							</t>
    </r>
  </si>
  <si>
    <t>Revenu brut effectif</t>
  </si>
  <si>
    <t>DÉPENSES D’EXPLOITATION RÉSIDENTIELLES</t>
  </si>
  <si>
    <t>Superficie moyenne par unité (en pieds carrés)</t>
  </si>
  <si>
    <t>LMM</t>
  </si>
  <si>
    <t>Assurance</t>
  </si>
  <si>
    <t>Gestionnaire de propriété</t>
  </si>
  <si>
    <t>Services publics</t>
  </si>
  <si>
    <t>Impôts fonciers</t>
  </si>
  <si>
    <t>Entretien et réparations</t>
  </si>
  <si>
    <t>Marketing</t>
  </si>
  <si>
    <t>Salaire et avantages sociaux du surintendant</t>
  </si>
  <si>
    <t>LOGEMENTS APH SELECT</t>
  </si>
  <si>
    <t>Sécurité</t>
  </si>
  <si>
    <t>Ceci concerne les logements abordables répondant aux critères de la SCHL pour le programme APH Select, une exigence minimale du programme. Consultez l’onglet Contexte pour obtenir de l’aide.</t>
  </si>
  <si>
    <t>Frais généraux et administratifs</t>
  </si>
  <si>
    <t>Contribution au fonds de réserve</t>
  </si>
  <si>
    <t>#</t>
  </si>
  <si>
    <t>Total des dépenses</t>
  </si>
  <si>
    <t xml:space="preserve">Revenu d’exploitation net résidentiel </t>
  </si>
  <si>
    <t>Revenu d’exploitation net non résidentiel</t>
  </si>
  <si>
    <t>Revenu d’exploitation net total</t>
  </si>
  <si>
    <t>HYPOTHÈSES RELATIVES AU SERVICE DE LA DETTE</t>
  </si>
  <si>
    <t>Taux d’intérêt</t>
  </si>
  <si>
    <t>Amortissement (années)</t>
  </si>
  <si>
    <t>Paiement annuel</t>
  </si>
  <si>
    <t>LOYERS FONDÉS SUR LE REVENU – LOGEMENTS ABORDABLES</t>
  </si>
  <si>
    <t xml:space="preserve">Cette section concerne les logements à loyer fondé sur le revenu (LFR). Utilisez les loyers maximaux prévus par le Programme provincial de logements abordables du Manitoba.		
						</t>
  </si>
  <si>
    <t>LFR MAX. LOYER</t>
  </si>
  <si>
    <t>Total annuel du capital et des intérêts</t>
  </si>
  <si>
    <t xml:space="preserve">Flux de trésorerie du projet </t>
  </si>
  <si>
    <t xml:space="preserve">Nombre total de logements : </t>
  </si>
  <si>
    <t>Recettes mensuelles totales :</t>
  </si>
  <si>
    <t>Les loyers indiqués ci-dessus incluent-ils les services publics?</t>
  </si>
  <si>
    <t>Si vous avez répondu « En partie » à la question ci-dessus, veuillez fournir une explication dans le champ ci-dessous</t>
  </si>
  <si>
    <t>ACCESSION À LA PROPRIÉTÉ ABORDABLE</t>
  </si>
  <si>
    <t xml:space="preserve">Cette section concerne les logements destinés à l’accession à la propriété abordable.		
						</t>
  </si>
  <si>
    <t>Prix d’achat total</t>
  </si>
  <si>
    <t>Montant de l’apport personnel</t>
  </si>
  <si>
    <t>Taux d’intérêt hypothécaire</t>
  </si>
  <si>
    <t>Mensualité hypothécaire estimée</t>
  </si>
  <si>
    <t>Total estimé des autres frais de logement</t>
  </si>
  <si>
    <t>REVENUS LOCATIFS NON RÉSIDENTIELS</t>
  </si>
  <si>
    <t>Indiquez la superficie totale louable à usage commercial et le loyer annuel moyen par pied carré (triple net), hors frais liés aux parties communes.</t>
  </si>
  <si>
    <t>PIEDS CARRÉS</t>
  </si>
  <si>
    <t>LOYER NET</t>
  </si>
  <si>
    <t>TAUX D’INOCCUPATION</t>
  </si>
  <si>
    <t>Revenu d’exploitation net</t>
  </si>
  <si>
    <t>Remarques sur les revenus locatifs</t>
  </si>
  <si>
    <t>DESCRIPTION DU PROJET</t>
  </si>
  <si>
    <t>Veuillez fournir un résumé décrivant au mieux votre projet résidentiel et ses objectifs. Ce résumé pourra être utilisé dans les communications publiques concernant votre projet s’il est approuvé (1 000 caractères/espaces maximum).</t>
  </si>
  <si>
    <t>Pourquoi avez-vous besoin du soutien financier du programme pour atteindre votre objectif et les résultats escomptés? (1 000 caractères/espaces maximum)</t>
  </si>
  <si>
    <t>Le cas échéant, décrivez le soutien financier que votre projet a reçu ou que vous comptez solliciter auprès d’autres gouvernements ou organismes, en précisant les sources et les montants (1 000 caractères/espaces maximum).</t>
  </si>
  <si>
    <t>Veuillez décrire l’expérience de votre équipe de projet et de vos partenaires dans l’élaboration et la gestion de projets comparables. (1 000 caractères/espaces maximum).</t>
  </si>
  <si>
    <t>Le cas échéant, expliquez comment seront utilisés les espaces commerciaux louables et/ou les espaces destinés à l’accompagnement des locataires ou aux équipements collectifs dans le cadre de votre projet (1 000 caractères/espaces maximum).</t>
  </si>
  <si>
    <t>PROJETS DE LOGEMENTS CIBLÉS, AVEC SERVICES DE SOUTIEN OU DE TRANSITION – Le cas échéant, veuillez préciser les groupes de locataires prioritaires que vous ciblez et décrire la capacité de votre organisation ainsi que son expérience dans l’accompagnement de ces populations cibles particulières. Veuillez décrire les services et les soutiens qui seront fournis aux résidents du projet proposé, ainsi que la manière dont ils seront mis en œuvre. Veuillez joindre les pièces justificatives requises. (1 000 caractères/espaces maximum).</t>
  </si>
  <si>
    <t>Veuillez décrire tout impact social ou environnemental du projet non mentionné ci-dessus, y compris au chapitre de l’accessibilité, des retombées sur l’emploi et de l’approvisionnement social, des mesures de construction durable, du soutien avéré de la communauté, etc. Veuillez joindre les pièces justificatives requises (1 000 caractères/espaces maximum).</t>
  </si>
  <si>
    <r>
      <t xml:space="preserve">CONFORMITÉ AU PLAN D’AMÉNAGEMENT : Veuillez décrire en quoi le projet s’inscrit dans le cadre de l’une des politiques ou de l’un des documents suivants de la Ville de Winnipeg : </t>
    </r>
    <r>
      <rPr>
        <i/>
        <sz val="8"/>
        <color rgb="FF000000"/>
        <rFont val="Calibri"/>
        <family val="2"/>
      </rPr>
      <t>NotreWinnipeg 2045</t>
    </r>
    <r>
      <rPr>
        <sz val="8"/>
        <color rgb="FF000000"/>
        <rFont val="Calibri"/>
        <family val="2"/>
      </rPr>
      <t xml:space="preserve">, Stratégie d’orientation des collectivités complètes 2.0, Plan directeur du transport en commun de Winnipeg, Stratégie de réduction de la pauvreté, l’évaluation des besoins en matière de logement (voir l’onglet Contexte) (1 000 caractères/espaces maximum). </t>
    </r>
  </si>
  <si>
    <t>Candidats au Programme d’incitations en matière de patrimoine et de développement économique (PIPDE)</t>
  </si>
  <si>
    <r>
      <t xml:space="preserve">Si vous postulez pour une subvention pour une entreprise nouvelle ou en expansion, veuillez estimer le nombre de nouveaux emplois qui seront créés et maintenus après l’achèvement du projet. Décrivez la nature de ces nouveaux emplois et leur adéquation avec les objectifs de développement économique définis dans </t>
    </r>
    <r>
      <rPr>
        <i/>
        <sz val="8"/>
        <color theme="1"/>
        <rFont val="Calibri"/>
        <family val="2"/>
      </rPr>
      <t>NotreWinnipeg 2045</t>
    </r>
    <r>
      <rPr>
        <sz val="8"/>
        <color theme="1"/>
        <rFont val="Calibri"/>
        <family val="2"/>
      </rPr>
      <t xml:space="preserve"> et dans le Plan d’action pour la croissance économique lancé par la Province du Manitoba en décembre 2018 (1 000 caractères/espaces maximum).</t>
    </r>
  </si>
  <si>
    <t>Si vous postulez pour une subvention pour la conservation des bâtiments patrimoniaux, veuillez décrire les plans de conservation des éléments caractéristiques du bâtiment patrimonial (1 000 caractères/espaces maximum).</t>
  </si>
  <si>
    <t>Candidats à la subvention pour les bâtiments vacants</t>
  </si>
  <si>
    <t>Décrivez le ou les bâtiments vacants ou sous-utilisés visés par ce projet. Quelle est leur utilisation actuelle ou la plus récente? Depuis combien de temps le ou les bâtiments sont-ils vacants ou sous-utilisés? Pourquoi sont-ils vacants ou sous-utilisés? Avez-vous connaissance d’impacts négatifs sur la communauté de la présence de ce ou ces bâtiments vacants ou sous-utilisés (par exemple, problèmes de sécurité, déplacement de résidents)? (1 000 caractères/espaces maximum)</t>
  </si>
  <si>
    <t xml:space="preserve"> Si le candidat n’est pas le propriétaire actuel du bâtiment, comment compte-t-il obtenir la propriété ou un bail à long terme du bien immobilier? (1 000 caractères/espaces maximum)</t>
  </si>
  <si>
    <t>Décrivez les travaux anticipés pour permettre l’occupation du ou des bâtiments. Joignez un calendrier général du projet indiquant les dates prévues pour les jalons importants. Si vous disposez d’un calendrier de projet, vous pouvez le fournir en pièce jointe (1 000 caractères/espaces maximum).</t>
  </si>
  <si>
    <t>Si le projet prévoit une accession à la propriété abordable, veuillez décrire l’approche adoptée, y compris la sélection des futurs propriétaires, les mesures de renforcement des capacités ou d’accompagnement proposées, ainsi que les engagements ou l’implication prévus après la vente initiale au propriétaire. Si la proposition comprend un nombre réduit de logements abordables, ou si le niveau d’accessibilité financière ne correspond pas aux critères du programme, veuillez en expliquer la raison (1 000 caractères/espaces maximum).</t>
  </si>
  <si>
    <t>PROJECT FUNDING EVALUATION</t>
  </si>
  <si>
    <t>ADDRESS:</t>
  </si>
  <si>
    <t>APPLICANT:</t>
  </si>
  <si>
    <t>EVALUATOR:</t>
  </si>
  <si>
    <t>please fill in name</t>
  </si>
  <si>
    <t>MINIMUM ELIGIBILITY REQUIREMENT AND PROJECT SUMMARY</t>
  </si>
  <si>
    <r>
      <t xml:space="preserve">The project meets the by-law definition of </t>
    </r>
    <r>
      <rPr>
        <sz val="8"/>
        <color theme="1"/>
        <rFont val="Calibri"/>
        <family val="2"/>
      </rPr>
      <t>new housing.</t>
    </r>
  </si>
  <si>
    <t>Market</t>
  </si>
  <si>
    <t>Attests to permit after December 5, 2023 or within 12 months.</t>
  </si>
  <si>
    <t>MLI Select</t>
  </si>
  <si>
    <t>The project has a minimum of fifty (50) units.</t>
  </si>
  <si>
    <t>Affordable</t>
  </si>
  <si>
    <t>Project meets the affordability requirements for its category.</t>
  </si>
  <si>
    <t>Affordable RGI</t>
  </si>
  <si>
    <t>Meets geographic criteria for MSHIP.</t>
  </si>
  <si>
    <t>Total Units</t>
  </si>
  <si>
    <t>Are there any infrastructure barriers?</t>
  </si>
  <si>
    <t>REQUEST</t>
  </si>
  <si>
    <t>RECOMMENDED</t>
  </si>
  <si>
    <t>Multi-Family Sustainable Housing Infrastructure Program (MSHIP)</t>
  </si>
  <si>
    <t>MERIT EVALUATION</t>
  </si>
  <si>
    <t>/</t>
  </si>
  <si>
    <t>READINESS &amp; FEASIBILITY</t>
  </si>
  <si>
    <t>POINTS:</t>
  </si>
  <si>
    <t>NOTES:</t>
  </si>
  <si>
    <t>Ownership Status:</t>
  </si>
  <si>
    <t>Zoning:</t>
  </si>
  <si>
    <t>Budget Class and Merit:</t>
  </si>
  <si>
    <t>Other funding secured:</t>
  </si>
  <si>
    <t>Degree of Readiness and Feasibility:</t>
  </si>
  <si>
    <t>• Does the applicant have capacity and a strong development team to complete the project?</t>
  </si>
  <si>
    <t xml:space="preserve">• Have funding sources been secured and/or can the project meet other funder requirements? </t>
  </si>
  <si>
    <t xml:space="preserve">• Can building permits reasonably be secured within 12 months of approval?  </t>
  </si>
  <si>
    <t>• Are operating costs adequately considered and in line with industry standards?</t>
  </si>
  <si>
    <t>SOCIAL AND ENVIRONMENTAL IMPACT</t>
  </si>
  <si>
    <t>Project Ownership:</t>
  </si>
  <si>
    <t>% of Affordable Units:</t>
  </si>
  <si>
    <t>Affordability Level:</t>
  </si>
  <si>
    <t>Energy Efficiency</t>
  </si>
  <si>
    <t>Accessibility</t>
  </si>
  <si>
    <t xml:space="preserve">• Is the project exceeding the affordability requirements for its category? </t>
  </si>
  <si>
    <t xml:space="preserve">• To what degree is the project serving priority groups or vulnerable populations? </t>
  </si>
  <si>
    <t>• Is the project achieving a high energy efficiency target or fully accessible units?</t>
  </si>
  <si>
    <t>HAF FUNDING EFFICIENCY</t>
  </si>
  <si>
    <t>Number of Units Created:</t>
  </si>
  <si>
    <t>Construction Cost Per Sq Ft:</t>
  </si>
  <si>
    <t>Per Unit:</t>
  </si>
  <si>
    <t>Project Financial Need:</t>
  </si>
  <si>
    <t>Degree of HAF Funding Efficiency:</t>
  </si>
  <si>
    <t>• If building permits are already secured, will it likely proceed without HAF funding?</t>
  </si>
  <si>
    <t>• Does the project appear to need the financial support, is the market return too high?</t>
  </si>
  <si>
    <t>• Are higher costs warranted due to on-site support spaces or higher energy efficiency?</t>
  </si>
  <si>
    <t>Does the location of the added infrastructure facilitate future projects?</t>
  </si>
  <si>
    <t>CITY PLANNING AND POLICY ALIGNMENT</t>
  </si>
  <si>
    <t>Degree of City Planning and Policy Alignment:</t>
  </si>
  <si>
    <t xml:space="preserve">• Is the project located in close proximity to the Primary Transit Network? </t>
  </si>
  <si>
    <t xml:space="preserve">• Does the project address poverty reduction (in line with the Poverty Reduction Strategy)? </t>
  </si>
  <si>
    <t>• Is the project aligned with Our Winnipeg 2045?</t>
  </si>
  <si>
    <t>• Is the project aligned with Complete Communities 2.0 priority areas for support?</t>
  </si>
  <si>
    <t xml:space="preserve">OVERALL ASSESSMENT </t>
  </si>
  <si>
    <t>• What is your overall assessment of the project?</t>
  </si>
  <si>
    <t xml:space="preserve">• What are some risks with this project?  </t>
  </si>
  <si>
    <t>• What are some unknowns?</t>
  </si>
  <si>
    <t xml:space="preserve">• What are some additional benefits to the City with this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</si>
</sst>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quot;$&quot;* #,##0_);_(&quot;$&quot;* \(#,##0\);_(&quot;$&quot;* &quot;-&quot;??_);_(@_)"/>
    <numFmt numFmtId="166" formatCode="_(* #,##0_);_(* \(#,##0\);_(* &quot;-&quot;??_);_(@_)"/>
    <numFmt numFmtId="167" formatCode="&quot;$&quot;#,##0.00"/>
    <numFmt numFmtId="168" formatCode="&quot;$&quot;#,##0"/>
    <numFmt numFmtId="169" formatCode="0;\-0;&quot;-&quot;\ "/>
    <numFmt numFmtId="170" formatCode="#,##0;\-#,##0;&quot;-&quot;\ "/>
    <numFmt numFmtId="171" formatCode="&quot;$&quot;#,##0;\-\ &quot;$&quot;#,##0;&quot;-&quot;\ "/>
    <numFmt numFmtId="172" formatCode="0.0%"/>
    <numFmt numFmtId="173" formatCode="0;\-0;&quot;-&quot;;@\ "/>
    <numFmt numFmtId="174" formatCode="&quot;$&quot;#,##0.00;\-\ &quot;$&quot;#,##0.00;&quot;-&quot;\ "/>
    <numFmt numFmtId="175" formatCode="#,##0;\-#,##0;&quot;-&quot;;@\ "/>
  </numFmts>
  <fonts count="20">
    <font>
      <sz val="8"/>
      <color theme="1"/>
      <name val="Calibri"/>
      <family val="2"/>
    </font>
    <font>
      <sz val="8"/>
      <color theme="1"/>
      <name val="Calibri"/>
      <family val="2"/>
    </font>
    <font>
      <b/>
      <sz val="8"/>
      <color theme="0"/>
      <name val="Calibri"/>
      <family val="2"/>
    </font>
    <font>
      <b/>
      <sz val="8"/>
      <color theme="1"/>
      <name val="Calibri"/>
      <family val="2"/>
    </font>
    <font>
      <sz val="8"/>
      <color theme="0"/>
      <name val="Calibri"/>
      <family val="2"/>
    </font>
    <font>
      <sz val="8"/>
      <color theme="1"/>
      <name val="HelveticaNeue"/>
      <family val="2"/>
    </font>
    <font>
      <b/>
      <sz val="10"/>
      <color theme="0"/>
      <name val="Calibri"/>
      <family val="2"/>
    </font>
    <font>
      <sz val="10"/>
      <color theme="1"/>
      <name val="Calibri"/>
      <family val="2"/>
    </font>
    <font>
      <b/>
      <sz val="10"/>
      <color theme="1"/>
      <name val="Calibri"/>
      <family val="2"/>
    </font>
    <font>
      <sz val="10"/>
      <color theme="0"/>
      <name val="Calibri"/>
      <family val="2"/>
    </font>
    <font>
      <sz val="8"/>
      <color rgb="FF374151"/>
      <name val="Calibri"/>
      <family val="2"/>
    </font>
    <font>
      <sz val="8"/>
      <color rgb="FFFF0000"/>
      <name val="Calibri"/>
      <family val="2"/>
    </font>
    <font>
      <sz val="8"/>
      <color rgb="FF000000"/>
      <name val="Calibri"/>
      <family val="2"/>
    </font>
    <font>
      <i/>
      <sz val="8"/>
      <color theme="1"/>
      <name val="Calibri"/>
      <family val="2"/>
    </font>
    <font>
      <b/>
      <sz val="8"/>
      <color rgb="FF000000"/>
      <name val="Calibri"/>
      <family val="2"/>
    </font>
    <font>
      <b/>
      <sz val="8"/>
      <color rgb="FFFF0000"/>
      <name val="Calibri"/>
      <family val="2"/>
    </font>
    <font>
      <sz val="8"/>
      <name val="Calibri"/>
      <family val="2"/>
    </font>
    <font>
      <sz val="9"/>
      <color indexed="81"/>
      <name val="Tahoma"/>
      <family val="2"/>
    </font>
    <font>
      <vertAlign val="superscript"/>
      <sz val="8"/>
      <color theme="1"/>
      <name val="Calibri"/>
      <family val="2"/>
    </font>
    <font>
      <i/>
      <sz val="8"/>
      <color rgb="FF000000"/>
      <name val="Calibri"/>
      <family val="2"/>
    </font>
  </fonts>
  <fills count="10">
    <fill>
      <patternFill patternType="none"/>
    </fill>
    <fill>
      <patternFill patternType="gray125"/>
    </fill>
    <fill>
      <patternFill patternType="solid">
        <fgColor theme="0"/>
        <bgColor indexed="64"/>
      </patternFill>
    </fill>
    <fill>
      <patternFill patternType="solid">
        <fgColor rgb="FF123985"/>
        <bgColor indexed="64"/>
      </patternFill>
    </fill>
    <fill>
      <patternFill patternType="solid">
        <fgColor rgb="FF00669B"/>
        <bgColor indexed="64"/>
      </patternFill>
    </fill>
    <fill>
      <patternFill patternType="solid">
        <fgColor rgb="FFFFFF00"/>
        <bgColor indexed="64"/>
      </patternFill>
    </fill>
    <fill>
      <patternFill patternType="solid">
        <fgColor rgb="FFC00000"/>
        <bgColor indexed="64"/>
      </patternFill>
    </fill>
    <fill>
      <patternFill patternType="solid">
        <fgColor rgb="FFFFFFFF"/>
        <bgColor rgb="FF000000"/>
      </patternFill>
    </fill>
    <fill>
      <patternFill patternType="solid">
        <fgColor theme="2" tint="-0.249977111117893"/>
        <bgColor indexed="64"/>
      </patternFill>
    </fill>
    <fill>
      <patternFill patternType="solid">
        <fgColor theme="0"/>
        <bgColor rgb="FF000000"/>
      </patternFill>
    </fill>
  </fills>
  <borders count="13">
    <border>
      <left/>
      <right/>
      <top/>
      <bottom/>
      <diagonal/>
    </border>
    <border>
      <left style="thin">
        <color rgb="FF123985"/>
      </left>
      <right/>
      <top style="thin">
        <color rgb="FF123985"/>
      </top>
      <bottom/>
      <diagonal/>
    </border>
    <border>
      <left/>
      <right/>
      <top style="thin">
        <color rgb="FF123985"/>
      </top>
      <bottom/>
      <diagonal/>
    </border>
    <border>
      <left/>
      <right style="thin">
        <color rgb="FF123985"/>
      </right>
      <top style="thin">
        <color rgb="FF123985"/>
      </top>
      <bottom/>
      <diagonal/>
    </border>
    <border>
      <left style="thin">
        <color rgb="FF123985"/>
      </left>
      <right/>
      <top/>
      <bottom/>
      <diagonal/>
    </border>
    <border>
      <left/>
      <right style="thin">
        <color rgb="FF123985"/>
      </right>
      <top/>
      <bottom/>
      <diagonal/>
    </border>
    <border>
      <left/>
      <right/>
      <top style="thin">
        <color indexed="64"/>
      </top>
      <bottom style="double">
        <color indexed="64"/>
      </bottom>
      <diagonal/>
    </border>
    <border>
      <left/>
      <right/>
      <top style="thin">
        <color auto="1"/>
      </top>
      <bottom/>
      <diagonal/>
    </border>
    <border>
      <left style="thin">
        <color rgb="FF123985"/>
      </left>
      <right/>
      <top/>
      <bottom style="thin">
        <color rgb="FF123985"/>
      </bottom>
      <diagonal/>
    </border>
    <border>
      <left/>
      <right/>
      <top/>
      <bottom style="thin">
        <color rgb="FF123985"/>
      </bottom>
      <diagonal/>
    </border>
    <border>
      <left/>
      <right style="thin">
        <color rgb="FF123985"/>
      </right>
      <top/>
      <bottom style="thin">
        <color rgb="FF123985"/>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cellStyleXfs>
  <cellXfs count="352">
    <xf numFmtId="0" fontId="0" fillId="0" borderId="0" xfId="0"/>
    <xf numFmtId="0" fontId="0" fillId="2" borderId="0" xfId="0" applyFill="1"/>
    <xf numFmtId="0" fontId="4" fillId="3" borderId="2" xfId="0" applyFont="1"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0" fontId="0" fillId="2" borderId="5" xfId="0" applyFill="1" applyBorder="1" applyAlignment="1">
      <alignment vertical="center"/>
    </xf>
    <xf numFmtId="0" fontId="4" fillId="4" borderId="0" xfId="0" applyFont="1" applyFill="1" applyAlignment="1">
      <alignment vertical="center"/>
    </xf>
    <xf numFmtId="0" fontId="4" fillId="2" borderId="0" xfId="0" applyFont="1" applyFill="1" applyAlignment="1">
      <alignment vertical="center"/>
    </xf>
    <xf numFmtId="0" fontId="0" fillId="2" borderId="0" xfId="0" applyFill="1" applyAlignment="1">
      <alignment horizontal="left" vertical="center"/>
    </xf>
    <xf numFmtId="49" fontId="0" fillId="2" borderId="0" xfId="0" applyNumberFormat="1" applyFill="1" applyAlignment="1">
      <alignment horizontal="right" vertical="center" indent="1"/>
    </xf>
    <xf numFmtId="0" fontId="0" fillId="2" borderId="0" xfId="0" applyFill="1" applyAlignment="1">
      <alignment horizontal="right" vertical="center" indent="1"/>
    </xf>
    <xf numFmtId="0" fontId="0" fillId="4" borderId="0" xfId="0" applyFill="1" applyAlignment="1">
      <alignment vertical="center"/>
    </xf>
    <xf numFmtId="0" fontId="0" fillId="0" borderId="0" xfId="0" applyAlignment="1">
      <alignment horizontal="right" vertical="center" indent="1"/>
    </xf>
    <xf numFmtId="0" fontId="0" fillId="0" borderId="0" xfId="0" applyAlignment="1">
      <alignment vertical="center"/>
    </xf>
    <xf numFmtId="0" fontId="2" fillId="4" borderId="0" xfId="0" applyFont="1" applyFill="1" applyAlignment="1">
      <alignment horizontal="left" vertical="center" indent="1"/>
    </xf>
    <xf numFmtId="0" fontId="2" fillId="2" borderId="0" xfId="0" applyFont="1" applyFill="1" applyAlignment="1">
      <alignment horizontal="left" vertical="center" indent="1"/>
    </xf>
    <xf numFmtId="49" fontId="2" fillId="4" borderId="0" xfId="0" applyNumberFormat="1" applyFont="1" applyFill="1" applyAlignment="1">
      <alignment horizontal="left" vertical="center" indent="1"/>
    </xf>
    <xf numFmtId="49" fontId="2" fillId="2" borderId="0" xfId="0" applyNumberFormat="1" applyFont="1" applyFill="1" applyAlignment="1">
      <alignment horizontal="left" vertical="center" indent="1"/>
    </xf>
    <xf numFmtId="49" fontId="3" fillId="2" borderId="0" xfId="0" applyNumberFormat="1" applyFont="1" applyFill="1" applyAlignment="1">
      <alignment horizontal="left" vertical="center" indent="1"/>
    </xf>
    <xf numFmtId="0" fontId="0" fillId="0" borderId="8" xfId="0" applyBorder="1"/>
    <xf numFmtId="0" fontId="0" fillId="0" borderId="10" xfId="0" applyBorder="1"/>
    <xf numFmtId="0" fontId="0" fillId="3" borderId="1" xfId="0" applyFill="1" applyBorder="1" applyAlignment="1">
      <alignment vertical="center"/>
    </xf>
    <xf numFmtId="166" fontId="1" fillId="2" borderId="7" xfId="1" applyNumberFormat="1" applyFont="1" applyFill="1" applyBorder="1" applyAlignment="1" applyProtection="1">
      <alignment vertical="center"/>
    </xf>
    <xf numFmtId="166" fontId="0" fillId="2" borderId="7" xfId="1" applyNumberFormat="1" applyFont="1" applyFill="1" applyBorder="1" applyAlignment="1" applyProtection="1">
      <alignment vertical="center"/>
    </xf>
    <xf numFmtId="166" fontId="1" fillId="2" borderId="6" xfId="1" applyNumberFormat="1" applyFont="1" applyFill="1" applyBorder="1" applyAlignment="1" applyProtection="1">
      <alignment vertical="center"/>
    </xf>
    <xf numFmtId="166" fontId="10" fillId="2" borderId="7" xfId="1" applyNumberFormat="1" applyFont="1" applyFill="1" applyBorder="1" applyAlignment="1" applyProtection="1">
      <alignment vertical="center"/>
    </xf>
    <xf numFmtId="166" fontId="0" fillId="2" borderId="6" xfId="0" applyNumberFormat="1" applyFill="1" applyBorder="1" applyAlignment="1">
      <alignment vertical="center"/>
    </xf>
    <xf numFmtId="0" fontId="6" fillId="3" borderId="2" xfId="0" applyFont="1" applyFill="1" applyBorder="1" applyAlignment="1">
      <alignment horizontal="center" vertical="center"/>
    </xf>
    <xf numFmtId="0" fontId="1" fillId="2" borderId="0" xfId="3" applyFont="1" applyFill="1" applyAlignment="1">
      <alignment horizontal="center" vertical="center"/>
    </xf>
    <xf numFmtId="0" fontId="0" fillId="0" borderId="0" xfId="0" applyAlignment="1">
      <alignment horizontal="center"/>
    </xf>
    <xf numFmtId="0" fontId="4" fillId="3" borderId="2" xfId="0" applyFont="1" applyFill="1" applyBorder="1" applyAlignment="1">
      <alignment horizontal="center" vertical="center"/>
    </xf>
    <xf numFmtId="166" fontId="0" fillId="2" borderId="11" xfId="1" applyNumberFormat="1" applyFont="1" applyFill="1" applyBorder="1" applyAlignment="1" applyProtection="1">
      <alignment vertical="center"/>
      <protection locked="0"/>
    </xf>
    <xf numFmtId="0" fontId="6" fillId="6" borderId="0" xfId="0" applyFont="1" applyFill="1" applyAlignment="1">
      <alignment horizontal="left" vertical="center" indent="1"/>
    </xf>
    <xf numFmtId="0" fontId="0" fillId="2" borderId="9" xfId="0" applyFill="1" applyBorder="1"/>
    <xf numFmtId="0" fontId="0" fillId="2" borderId="0" xfId="0" applyFill="1" applyAlignment="1">
      <alignment horizontal="left" vertical="center" indent="1"/>
    </xf>
    <xf numFmtId="0" fontId="0" fillId="2" borderId="0" xfId="0" applyFill="1" applyAlignment="1">
      <alignment horizontal="center" vertical="center"/>
    </xf>
    <xf numFmtId="0" fontId="2" fillId="4" borderId="0" xfId="0" applyFont="1" applyFill="1" applyAlignment="1">
      <alignment horizontal="center" vertical="center"/>
    </xf>
    <xf numFmtId="0" fontId="0" fillId="4" borderId="0" xfId="0" applyFill="1" applyAlignment="1">
      <alignment horizontal="center"/>
    </xf>
    <xf numFmtId="0" fontId="0" fillId="2" borderId="0" xfId="0" applyFill="1" applyAlignment="1">
      <alignment horizontal="center"/>
    </xf>
    <xf numFmtId="0" fontId="0" fillId="2" borderId="0" xfId="0" applyFill="1" applyAlignment="1">
      <alignment horizontal="right" vertical="center"/>
    </xf>
    <xf numFmtId="0" fontId="3" fillId="2" borderId="0" xfId="0" applyFont="1" applyFill="1" applyAlignment="1">
      <alignment vertical="center"/>
    </xf>
    <xf numFmtId="0" fontId="0" fillId="2" borderId="0" xfId="3" applyFont="1" applyFill="1" applyAlignment="1">
      <alignment horizontal="right" vertical="center"/>
    </xf>
    <xf numFmtId="166" fontId="0" fillId="2" borderId="0" xfId="1" applyNumberFormat="1" applyFont="1" applyFill="1" applyBorder="1" applyAlignment="1" applyProtection="1">
      <alignment vertical="center"/>
      <protection locked="0"/>
    </xf>
    <xf numFmtId="0" fontId="1" fillId="2" borderId="0" xfId="3" applyFont="1" applyFill="1" applyAlignment="1">
      <alignment horizontal="right" vertical="center"/>
    </xf>
    <xf numFmtId="166" fontId="10" fillId="2" borderId="0" xfId="1" applyNumberFormat="1" applyFont="1" applyFill="1" applyBorder="1" applyAlignment="1" applyProtection="1">
      <alignment vertical="center"/>
    </xf>
    <xf numFmtId="0" fontId="1" fillId="2" borderId="0" xfId="3" applyFont="1" applyFill="1" applyAlignment="1">
      <alignment vertical="center"/>
    </xf>
    <xf numFmtId="166" fontId="1" fillId="2" borderId="0" xfId="1" applyNumberFormat="1" applyFont="1" applyFill="1" applyBorder="1" applyAlignment="1" applyProtection="1">
      <alignment vertical="center"/>
    </xf>
    <xf numFmtId="0" fontId="1" fillId="2" borderId="0" xfId="3" applyFont="1" applyFill="1" applyAlignment="1">
      <alignment horizontal="left" vertical="center"/>
    </xf>
    <xf numFmtId="0" fontId="3" fillId="2" borderId="0" xfId="0" applyFont="1" applyFill="1" applyAlignment="1">
      <alignment horizontal="left" vertical="center"/>
    </xf>
    <xf numFmtId="0" fontId="0" fillId="2" borderId="8" xfId="0" applyFill="1" applyBorder="1"/>
    <xf numFmtId="0" fontId="0" fillId="2" borderId="10" xfId="0" applyFill="1" applyBorder="1"/>
    <xf numFmtId="0" fontId="6" fillId="3" borderId="2" xfId="0" applyFont="1" applyFill="1" applyBorder="1" applyAlignment="1">
      <alignment horizontal="left" vertical="center"/>
    </xf>
    <xf numFmtId="0" fontId="9" fillId="3" borderId="2" xfId="0" applyFont="1" applyFill="1" applyBorder="1" applyAlignment="1">
      <alignment horizontal="right" vertical="center"/>
    </xf>
    <xf numFmtId="0" fontId="12" fillId="7" borderId="0" xfId="0" applyFont="1" applyFill="1" applyAlignment="1">
      <alignment vertical="center"/>
    </xf>
    <xf numFmtId="0" fontId="0" fillId="0" borderId="0" xfId="0" applyAlignment="1">
      <alignment horizontal="center" vertical="center"/>
    </xf>
    <xf numFmtId="0" fontId="1" fillId="3" borderId="1" xfId="3" applyFont="1" applyFill="1" applyBorder="1" applyAlignment="1">
      <alignment vertical="center"/>
    </xf>
    <xf numFmtId="0" fontId="6" fillId="3" borderId="2" xfId="3" applyFont="1" applyFill="1" applyBorder="1" applyAlignment="1">
      <alignment horizontal="right" vertical="center"/>
    </xf>
    <xf numFmtId="0" fontId="4" fillId="3" borderId="2" xfId="3" applyFont="1" applyFill="1" applyBorder="1" applyAlignment="1">
      <alignment vertical="center"/>
    </xf>
    <xf numFmtId="0" fontId="1" fillId="3" borderId="2" xfId="3" applyFont="1" applyFill="1" applyBorder="1" applyAlignment="1">
      <alignment horizontal="left" vertical="center"/>
    </xf>
    <xf numFmtId="0" fontId="1" fillId="3" borderId="2" xfId="3" applyFont="1" applyFill="1" applyBorder="1" applyAlignment="1">
      <alignment vertical="center"/>
    </xf>
    <xf numFmtId="0" fontId="0" fillId="0" borderId="0" xfId="0" applyAlignment="1">
      <alignment horizontal="right" vertical="center"/>
    </xf>
    <xf numFmtId="0" fontId="4" fillId="3" borderId="2" xfId="3" applyFont="1" applyFill="1" applyBorder="1" applyAlignment="1">
      <alignment horizontal="center" vertical="center"/>
    </xf>
    <xf numFmtId="0" fontId="1" fillId="2" borderId="11" xfId="0" applyFont="1" applyFill="1" applyBorder="1" applyAlignment="1">
      <alignment horizontal="right"/>
    </xf>
    <xf numFmtId="0" fontId="1" fillId="2" borderId="11" xfId="0" applyFont="1" applyFill="1" applyBorder="1"/>
    <xf numFmtId="0" fontId="1" fillId="2" borderId="11" xfId="0" applyFont="1" applyFill="1" applyBorder="1" applyAlignment="1">
      <alignment horizontal="center"/>
    </xf>
    <xf numFmtId="0" fontId="3" fillId="2" borderId="11" xfId="3" applyFont="1" applyFill="1" applyBorder="1" applyAlignment="1">
      <alignment horizontal="left" vertical="center"/>
    </xf>
    <xf numFmtId="9" fontId="0" fillId="2" borderId="0" xfId="2" applyFont="1" applyFill="1" applyBorder="1" applyAlignment="1">
      <alignment horizontal="right" vertical="center"/>
    </xf>
    <xf numFmtId="0" fontId="7" fillId="2" borderId="4" xfId="3" applyFont="1" applyFill="1" applyBorder="1" applyAlignment="1">
      <alignment vertical="center"/>
    </xf>
    <xf numFmtId="0" fontId="7" fillId="2" borderId="5" xfId="3" applyFont="1" applyFill="1" applyBorder="1" applyAlignment="1">
      <alignment vertical="center"/>
    </xf>
    <xf numFmtId="0" fontId="0" fillId="3" borderId="1" xfId="0" applyFill="1" applyBorder="1"/>
    <xf numFmtId="0" fontId="0" fillId="2" borderId="4" xfId="0" applyFill="1" applyBorder="1"/>
    <xf numFmtId="0" fontId="0" fillId="2" borderId="5" xfId="0" applyFill="1" applyBorder="1"/>
    <xf numFmtId="173" fontId="0" fillId="2" borderId="0" xfId="0" applyNumberFormat="1" applyFill="1" applyAlignment="1" applyProtection="1">
      <alignment horizontal="left" vertical="center"/>
      <protection locked="0"/>
    </xf>
    <xf numFmtId="173" fontId="0" fillId="2" borderId="0" xfId="0" applyNumberFormat="1" applyFill="1" applyAlignment="1" applyProtection="1">
      <alignment vertical="center"/>
      <protection locked="0"/>
    </xf>
    <xf numFmtId="0" fontId="0" fillId="2" borderId="0" xfId="0" applyFill="1" applyAlignment="1" applyProtection="1">
      <alignment vertical="center"/>
      <protection locked="0"/>
    </xf>
    <xf numFmtId="166" fontId="0" fillId="0" borderId="0" xfId="0" applyNumberFormat="1"/>
    <xf numFmtId="0" fontId="11" fillId="2" borderId="0" xfId="0" applyFont="1" applyFill="1" applyAlignment="1">
      <alignment horizontal="right" vertical="center"/>
    </xf>
    <xf numFmtId="166" fontId="0" fillId="2" borderId="0" xfId="1" applyNumberFormat="1" applyFont="1" applyFill="1" applyBorder="1" applyAlignment="1" applyProtection="1">
      <alignment horizontal="right" vertical="center"/>
      <protection locked="0"/>
    </xf>
    <xf numFmtId="166" fontId="0" fillId="0" borderId="11" xfId="0" applyNumberFormat="1" applyBorder="1" applyProtection="1">
      <protection locked="0"/>
    </xf>
    <xf numFmtId="1" fontId="0" fillId="2" borderId="0" xfId="0" applyNumberFormat="1" applyFill="1" applyAlignment="1" applyProtection="1">
      <alignment horizontal="right" vertical="center" indent="1"/>
      <protection locked="0"/>
    </xf>
    <xf numFmtId="0" fontId="11" fillId="2" borderId="0" xfId="0" applyFont="1" applyFill="1" applyAlignment="1">
      <alignment vertical="top" wrapText="1"/>
    </xf>
    <xf numFmtId="0" fontId="11" fillId="2" borderId="0" xfId="0" applyFont="1" applyFill="1" applyAlignment="1">
      <alignment horizontal="left" vertical="top" wrapText="1"/>
    </xf>
    <xf numFmtId="0" fontId="0" fillId="4" borderId="0" xfId="0" applyFill="1"/>
    <xf numFmtId="0" fontId="0" fillId="3" borderId="0" xfId="0" applyFill="1"/>
    <xf numFmtId="0" fontId="1" fillId="2" borderId="4" xfId="3" applyFont="1" applyFill="1" applyBorder="1" applyAlignment="1">
      <alignment vertical="center"/>
    </xf>
    <xf numFmtId="169" fontId="1" fillId="2" borderId="0" xfId="1" applyNumberFormat="1" applyFont="1" applyFill="1" applyBorder="1" applyAlignment="1" applyProtection="1">
      <alignment horizontal="center" vertical="center"/>
      <protection locked="0"/>
    </xf>
    <xf numFmtId="169" fontId="0" fillId="2" borderId="11" xfId="1" applyNumberFormat="1" applyFont="1" applyFill="1" applyBorder="1" applyAlignment="1" applyProtection="1">
      <alignment horizontal="center" vertical="center"/>
      <protection locked="0"/>
    </xf>
    <xf numFmtId="171" fontId="0" fillId="2" borderId="11" xfId="0" applyNumberFormat="1" applyFill="1" applyBorder="1"/>
    <xf numFmtId="169" fontId="1" fillId="2" borderId="7" xfId="1" applyNumberFormat="1" applyFont="1" applyFill="1" applyBorder="1" applyAlignment="1">
      <alignment horizontal="center" vertical="center"/>
    </xf>
    <xf numFmtId="171" fontId="0" fillId="2" borderId="11" xfId="0" applyNumberFormat="1" applyFill="1" applyBorder="1" applyAlignment="1">
      <alignment vertical="center"/>
    </xf>
    <xf numFmtId="169" fontId="0" fillId="2" borderId="0" xfId="1" applyNumberFormat="1" applyFont="1" applyFill="1" applyBorder="1" applyAlignment="1" applyProtection="1">
      <alignment horizontal="center" vertical="center"/>
      <protection locked="0"/>
    </xf>
    <xf numFmtId="164" fontId="1" fillId="2" borderId="11" xfId="3" applyNumberFormat="1" applyFont="1" applyFill="1" applyBorder="1" applyAlignment="1">
      <alignment vertical="center"/>
    </xf>
    <xf numFmtId="165" fontId="1" fillId="2" borderId="0" xfId="7" applyNumberFormat="1" applyFont="1" applyFill="1" applyBorder="1" applyAlignment="1" applyProtection="1">
      <alignment vertical="center"/>
      <protection locked="0"/>
    </xf>
    <xf numFmtId="165" fontId="1" fillId="2" borderId="7" xfId="7" applyNumberFormat="1" applyFont="1" applyFill="1" applyBorder="1" applyAlignment="1">
      <alignment vertical="center"/>
    </xf>
    <xf numFmtId="0" fontId="1" fillId="2" borderId="5" xfId="3" applyFont="1" applyFill="1" applyBorder="1" applyAlignment="1">
      <alignment vertical="center"/>
    </xf>
    <xf numFmtId="0" fontId="3" fillId="2" borderId="0" xfId="0" applyFont="1" applyFill="1" applyAlignment="1">
      <alignment horizontal="center" vertical="center"/>
    </xf>
    <xf numFmtId="164" fontId="1" fillId="2" borderId="11" xfId="3" applyNumberFormat="1" applyFont="1" applyFill="1" applyBorder="1" applyAlignment="1" applyProtection="1">
      <alignment vertical="center"/>
      <protection locked="0"/>
    </xf>
    <xf numFmtId="9" fontId="1" fillId="2" borderId="0" xfId="2" applyFont="1" applyFill="1" applyBorder="1" applyAlignment="1">
      <alignment horizontal="right" vertical="center"/>
    </xf>
    <xf numFmtId="0" fontId="0" fillId="2" borderId="5" xfId="3" applyFont="1" applyFill="1" applyBorder="1" applyAlignment="1">
      <alignment vertical="center"/>
    </xf>
    <xf numFmtId="0" fontId="6" fillId="3" borderId="2" xfId="3" applyFont="1" applyFill="1" applyBorder="1" applyAlignment="1">
      <alignment horizontal="left" vertical="center"/>
    </xf>
    <xf numFmtId="0" fontId="0" fillId="0" borderId="0" xfId="0" applyAlignment="1" applyProtection="1">
      <alignment vertical="center"/>
      <protection locked="0"/>
    </xf>
    <xf numFmtId="43" fontId="0" fillId="2" borderId="0" xfId="0" applyNumberFormat="1" applyFill="1" applyAlignment="1" applyProtection="1">
      <alignment horizontal="right" vertical="center"/>
      <protection locked="0"/>
    </xf>
    <xf numFmtId="0" fontId="0" fillId="2" borderId="4" xfId="0" applyFill="1" applyBorder="1" applyAlignment="1">
      <alignment horizontal="center"/>
    </xf>
    <xf numFmtId="0" fontId="0" fillId="2" borderId="5" xfId="0" applyFill="1" applyBorder="1" applyAlignment="1">
      <alignment horizontal="center"/>
    </xf>
    <xf numFmtId="0" fontId="9" fillId="3" borderId="2" xfId="3" applyFont="1" applyFill="1" applyBorder="1" applyAlignment="1">
      <alignment horizontal="right" vertical="center"/>
    </xf>
    <xf numFmtId="49" fontId="0" fillId="2" borderId="0" xfId="0" applyNumberFormat="1" applyFill="1"/>
    <xf numFmtId="49" fontId="0" fillId="2" borderId="0" xfId="0" applyNumberFormat="1" applyFill="1" applyAlignment="1">
      <alignment horizontal="left" vertical="center" wrapText="1"/>
    </xf>
    <xf numFmtId="49" fontId="8" fillId="2" borderId="0" xfId="0" applyNumberFormat="1" applyFont="1" applyFill="1" applyAlignment="1">
      <alignment horizontal="left" vertical="center" wrapText="1"/>
    </xf>
    <xf numFmtId="49" fontId="0" fillId="0" borderId="0" xfId="0" applyNumberFormat="1"/>
    <xf numFmtId="49" fontId="0" fillId="2" borderId="0" xfId="0" applyNumberFormat="1" applyFill="1" applyAlignment="1">
      <alignment vertical="top" wrapText="1"/>
    </xf>
    <xf numFmtId="49" fontId="0" fillId="2" borderId="0" xfId="0" applyNumberFormat="1" applyFill="1" applyAlignment="1">
      <alignment horizontal="left" vertical="top" wrapText="1" indent="4"/>
    </xf>
    <xf numFmtId="49" fontId="3" fillId="2" borderId="0" xfId="0" applyNumberFormat="1" applyFont="1" applyFill="1" applyAlignment="1">
      <alignment horizontal="left" vertical="top" wrapText="1" indent="4"/>
    </xf>
    <xf numFmtId="49" fontId="6" fillId="4" borderId="0" xfId="0" applyNumberFormat="1" applyFont="1" applyFill="1" applyAlignment="1">
      <alignment horizontal="left" vertical="center" wrapText="1" indent="1"/>
    </xf>
    <xf numFmtId="49" fontId="6" fillId="4" borderId="0" xfId="0" applyNumberFormat="1" applyFont="1" applyFill="1" applyAlignment="1">
      <alignment horizontal="left" vertical="top" wrapText="1" indent="1"/>
    </xf>
    <xf numFmtId="49" fontId="6" fillId="2" borderId="0" xfId="0" applyNumberFormat="1" applyFont="1" applyFill="1" applyAlignment="1">
      <alignment horizontal="left" vertical="center" wrapText="1" indent="1"/>
    </xf>
    <xf numFmtId="49" fontId="0" fillId="2" borderId="0" xfId="0" applyNumberFormat="1" applyFill="1" applyAlignment="1">
      <alignment vertical="center"/>
    </xf>
    <xf numFmtId="49" fontId="3" fillId="2" borderId="0" xfId="0" applyNumberFormat="1" applyFont="1" applyFill="1" applyAlignment="1">
      <alignment horizontal="left" vertical="center" wrapText="1" indent="4"/>
    </xf>
    <xf numFmtId="49" fontId="0" fillId="2" borderId="0" xfId="0" applyNumberFormat="1" applyFill="1" applyAlignment="1">
      <alignment horizontal="left" vertical="center" wrapText="1" indent="3"/>
    </xf>
    <xf numFmtId="49" fontId="0" fillId="2" borderId="0" xfId="0" applyNumberFormat="1" applyFill="1" applyAlignment="1">
      <alignment horizontal="left" vertical="center" wrapText="1" indent="4"/>
    </xf>
    <xf numFmtId="49" fontId="6" fillId="2" borderId="0" xfId="0" applyNumberFormat="1" applyFont="1" applyFill="1" applyAlignment="1">
      <alignment vertical="top" wrapText="1"/>
    </xf>
    <xf numFmtId="49" fontId="0" fillId="2" borderId="9" xfId="0" applyNumberFormat="1" applyFill="1" applyBorder="1"/>
    <xf numFmtId="49" fontId="6" fillId="4" borderId="0" xfId="0" applyNumberFormat="1" applyFont="1" applyFill="1" applyAlignment="1">
      <alignment horizontal="left" wrapText="1" indent="1"/>
    </xf>
    <xf numFmtId="0" fontId="0" fillId="2" borderId="0" xfId="0" applyFill="1" applyAlignment="1">
      <alignment horizontal="right" indent="1"/>
    </xf>
    <xf numFmtId="0" fontId="13" fillId="2" borderId="0" xfId="3" applyFont="1" applyFill="1" applyAlignment="1">
      <alignment horizontal="right" vertical="center"/>
    </xf>
    <xf numFmtId="43" fontId="0" fillId="2" borderId="0" xfId="0" applyNumberFormat="1" applyFill="1" applyAlignment="1" applyProtection="1">
      <alignment horizontal="left" vertical="center"/>
      <protection locked="0"/>
    </xf>
    <xf numFmtId="169" fontId="1" fillId="2" borderId="0" xfId="1" applyNumberFormat="1" applyFont="1" applyFill="1" applyBorder="1" applyAlignment="1">
      <alignment horizontal="center" vertical="center"/>
    </xf>
    <xf numFmtId="171" fontId="1" fillId="2" borderId="12" xfId="3" applyNumberFormat="1" applyFont="1" applyFill="1" applyBorder="1" applyAlignment="1">
      <alignment horizontal="right" vertical="center"/>
    </xf>
    <xf numFmtId="0" fontId="1" fillId="2" borderId="12" xfId="3" applyFont="1" applyFill="1" applyBorder="1" applyAlignment="1">
      <alignment horizontal="center" vertical="center"/>
    </xf>
    <xf numFmtId="0" fontId="0" fillId="2" borderId="12" xfId="3" applyFont="1" applyFill="1" applyBorder="1" applyAlignment="1">
      <alignment horizontal="right" vertical="center"/>
    </xf>
    <xf numFmtId="169" fontId="1" fillId="2" borderId="12" xfId="3" applyNumberFormat="1" applyFont="1" applyFill="1" applyBorder="1" applyAlignment="1">
      <alignment horizontal="left" vertical="center"/>
    </xf>
    <xf numFmtId="0" fontId="7" fillId="2" borderId="0" xfId="3" applyFont="1" applyFill="1" applyAlignment="1">
      <alignment horizontal="right" vertical="center"/>
    </xf>
    <xf numFmtId="0" fontId="7" fillId="2" borderId="0" xfId="3" applyFont="1" applyFill="1" applyAlignment="1">
      <alignment vertical="center"/>
    </xf>
    <xf numFmtId="0" fontId="7" fillId="2" borderId="0" xfId="3" applyFont="1" applyFill="1" applyAlignment="1">
      <alignment horizontal="center" vertical="center"/>
    </xf>
    <xf numFmtId="0" fontId="7" fillId="2" borderId="0" xfId="3" applyFont="1" applyFill="1" applyAlignment="1">
      <alignment horizontal="right" vertical="center" indent="1"/>
    </xf>
    <xf numFmtId="0" fontId="12" fillId="9" borderId="0" xfId="0" applyFont="1" applyFill="1" applyAlignment="1">
      <alignment horizontal="left" vertical="center"/>
    </xf>
    <xf numFmtId="0" fontId="2" fillId="4" borderId="0" xfId="3" applyFont="1" applyFill="1" applyAlignment="1">
      <alignment horizontal="left" vertical="center" indent="1"/>
    </xf>
    <xf numFmtId="0" fontId="8" fillId="4" borderId="0" xfId="3" applyFont="1" applyFill="1" applyAlignment="1">
      <alignment horizontal="right" vertical="center"/>
    </xf>
    <xf numFmtId="0" fontId="6" fillId="4" borderId="0" xfId="3" applyFont="1" applyFill="1" applyAlignment="1">
      <alignment vertical="center"/>
    </xf>
    <xf numFmtId="0" fontId="6" fillId="4" borderId="0" xfId="3" applyFont="1" applyFill="1" applyAlignment="1">
      <alignment horizontal="center" vertical="center"/>
    </xf>
    <xf numFmtId="0" fontId="6" fillId="4" borderId="0" xfId="3" applyFont="1" applyFill="1" applyAlignment="1">
      <alignment horizontal="left" vertical="center"/>
    </xf>
    <xf numFmtId="0" fontId="8" fillId="0" borderId="0" xfId="3" applyFont="1" applyAlignment="1">
      <alignment horizontal="left" vertical="center"/>
    </xf>
    <xf numFmtId="0" fontId="6" fillId="4" borderId="0" xfId="3" applyFont="1" applyFill="1" applyAlignment="1">
      <alignment horizontal="left" vertical="center" indent="1"/>
    </xf>
    <xf numFmtId="0" fontId="6" fillId="4" borderId="0" xfId="3" applyFont="1" applyFill="1" applyAlignment="1">
      <alignment horizontal="left" vertical="center" indent="5"/>
    </xf>
    <xf numFmtId="0" fontId="9" fillId="4" borderId="0" xfId="3" applyFont="1" applyFill="1" applyAlignment="1">
      <alignment vertical="center"/>
    </xf>
    <xf numFmtId="0" fontId="1" fillId="2" borderId="0" xfId="3" applyFont="1" applyFill="1" applyAlignment="1">
      <alignment horizontal="right" vertical="center" indent="1"/>
    </xf>
    <xf numFmtId="0" fontId="3" fillId="2" borderId="0" xfId="3" applyFont="1" applyFill="1" applyAlignment="1">
      <alignment horizontal="left" vertical="center"/>
    </xf>
    <xf numFmtId="0" fontId="1" fillId="2" borderId="0" xfId="3" applyFont="1" applyFill="1" applyAlignment="1">
      <alignment horizontal="left" vertical="center" indent="1"/>
    </xf>
    <xf numFmtId="0" fontId="3" fillId="2" borderId="0" xfId="3" applyFont="1" applyFill="1" applyAlignment="1">
      <alignment horizontal="right" vertical="center"/>
    </xf>
    <xf numFmtId="164" fontId="10" fillId="2" borderId="0" xfId="3" applyNumberFormat="1" applyFont="1" applyFill="1" applyAlignment="1">
      <alignment vertical="center"/>
    </xf>
    <xf numFmtId="0" fontId="0" fillId="2" borderId="0" xfId="3" applyFont="1" applyFill="1" applyAlignment="1">
      <alignment horizontal="right" vertical="center" indent="1"/>
    </xf>
    <xf numFmtId="164" fontId="1" fillId="2" borderId="0" xfId="3" applyNumberFormat="1" applyFont="1" applyFill="1" applyAlignment="1" applyProtection="1">
      <alignment vertical="center"/>
      <protection locked="0"/>
    </xf>
    <xf numFmtId="0" fontId="1" fillId="2" borderId="0" xfId="3" applyFont="1" applyFill="1" applyAlignment="1" applyProtection="1">
      <alignment horizontal="center" vertical="center"/>
      <protection locked="0"/>
    </xf>
    <xf numFmtId="0" fontId="0" fillId="2" borderId="0" xfId="3" applyFont="1" applyFill="1" applyAlignment="1">
      <alignment horizontal="center" vertical="center"/>
    </xf>
    <xf numFmtId="170" fontId="0" fillId="2" borderId="0" xfId="0" applyNumberFormat="1" applyFill="1" applyProtection="1">
      <protection locked="0"/>
    </xf>
    <xf numFmtId="171" fontId="1" fillId="2" borderId="0" xfId="3" applyNumberFormat="1" applyFont="1" applyFill="1" applyAlignment="1" applyProtection="1">
      <alignment horizontal="right" vertical="center"/>
      <protection locked="0"/>
    </xf>
    <xf numFmtId="171" fontId="0" fillId="2" borderId="0" xfId="0" applyNumberFormat="1" applyFill="1"/>
    <xf numFmtId="43" fontId="0" fillId="2" borderId="0" xfId="3" applyNumberFormat="1" applyFont="1" applyFill="1" applyAlignment="1" applyProtection="1">
      <alignment horizontal="left" vertical="center"/>
      <protection locked="0"/>
    </xf>
    <xf numFmtId="168" fontId="1" fillId="2" borderId="0" xfId="3" applyNumberFormat="1" applyFont="1" applyFill="1" applyAlignment="1">
      <alignment vertical="center"/>
    </xf>
    <xf numFmtId="171" fontId="1" fillId="2" borderId="0" xfId="3" applyNumberFormat="1" applyFont="1" applyFill="1" applyAlignment="1">
      <alignment vertical="center"/>
    </xf>
    <xf numFmtId="170" fontId="0" fillId="2" borderId="0" xfId="0" applyNumberFormat="1" applyFill="1" applyAlignment="1" applyProtection="1">
      <alignment vertical="center"/>
      <protection locked="0"/>
    </xf>
    <xf numFmtId="171" fontId="0" fillId="2" borderId="0" xfId="0" applyNumberFormat="1" applyFill="1" applyAlignment="1" applyProtection="1">
      <alignment horizontal="center" vertical="center"/>
      <protection locked="0"/>
    </xf>
    <xf numFmtId="171" fontId="0" fillId="2" borderId="0" xfId="0" applyNumberFormat="1" applyFill="1" applyAlignment="1">
      <alignment vertical="center"/>
    </xf>
    <xf numFmtId="171" fontId="1" fillId="2" borderId="0" xfId="3" applyNumberFormat="1" applyFont="1" applyFill="1" applyAlignment="1">
      <alignment horizontal="right" vertical="center"/>
    </xf>
    <xf numFmtId="0" fontId="0" fillId="2" borderId="0" xfId="3" applyFont="1" applyFill="1" applyAlignment="1">
      <alignment horizontal="left" vertical="center"/>
    </xf>
    <xf numFmtId="43" fontId="0" fillId="2" borderId="0" xfId="3" applyNumberFormat="1" applyFont="1" applyFill="1" applyAlignment="1" applyProtection="1">
      <alignment vertical="center"/>
      <protection locked="0"/>
    </xf>
    <xf numFmtId="164" fontId="1" fillId="2" borderId="0" xfId="3" applyNumberFormat="1" applyFont="1" applyFill="1" applyAlignment="1">
      <alignment horizontal="left" vertical="center"/>
    </xf>
    <xf numFmtId="164" fontId="1" fillId="2" borderId="0" xfId="3" applyNumberFormat="1" applyFont="1" applyFill="1" applyAlignment="1">
      <alignment vertical="center"/>
    </xf>
    <xf numFmtId="0" fontId="3" fillId="2" borderId="0" xfId="3" applyFont="1" applyFill="1" applyAlignment="1">
      <alignment horizontal="left" vertical="center" indent="1"/>
    </xf>
    <xf numFmtId="0" fontId="11" fillId="2" borderId="0" xfId="3" applyFont="1" applyFill="1" applyAlignment="1">
      <alignment vertical="top"/>
    </xf>
    <xf numFmtId="10" fontId="1" fillId="2" borderId="0" xfId="2" applyNumberFormat="1" applyFont="1" applyFill="1" applyBorder="1" applyAlignment="1" applyProtection="1">
      <alignment vertical="center"/>
      <protection locked="0"/>
    </xf>
    <xf numFmtId="41" fontId="1" fillId="2" borderId="0" xfId="3" applyNumberFormat="1" applyFont="1" applyFill="1" applyAlignment="1" applyProtection="1">
      <alignment horizontal="right" vertical="center" indent="1"/>
      <protection locked="0"/>
    </xf>
    <xf numFmtId="0" fontId="11" fillId="2" borderId="4" xfId="3" applyFont="1" applyFill="1" applyBorder="1" applyAlignment="1">
      <alignment vertical="top"/>
    </xf>
    <xf numFmtId="174" fontId="1" fillId="2" borderId="0" xfId="3" applyNumberFormat="1" applyFont="1" applyFill="1" applyAlignment="1" applyProtection="1">
      <alignment horizontal="center" vertical="center"/>
      <protection locked="0"/>
    </xf>
    <xf numFmtId="0" fontId="0" fillId="0" borderId="9" xfId="0" applyBorder="1"/>
    <xf numFmtId="0" fontId="0" fillId="0" borderId="9" xfId="0" applyBorder="1" applyAlignment="1">
      <alignment horizontal="center"/>
    </xf>
    <xf numFmtId="0" fontId="9" fillId="3" borderId="2" xfId="3" applyFont="1" applyFill="1" applyBorder="1" applyAlignment="1">
      <alignment horizontal="right" vertical="center" indent="3"/>
    </xf>
    <xf numFmtId="0" fontId="9" fillId="3" borderId="2" xfId="0" applyFont="1" applyFill="1" applyBorder="1" applyAlignment="1">
      <alignment horizontal="right" vertical="center" indent="3"/>
    </xf>
    <xf numFmtId="49" fontId="6" fillId="3" borderId="2" xfId="0" applyNumberFormat="1" applyFont="1" applyFill="1" applyBorder="1" applyAlignment="1">
      <alignment horizontal="center" vertical="center"/>
    </xf>
    <xf numFmtId="0" fontId="9" fillId="3" borderId="3" xfId="0" applyFont="1" applyFill="1" applyBorder="1" applyAlignment="1">
      <alignment horizontal="right" vertical="center" indent="3"/>
    </xf>
    <xf numFmtId="49" fontId="6" fillId="3" borderId="2" xfId="0" applyNumberFormat="1" applyFont="1" applyFill="1" applyBorder="1" applyAlignment="1">
      <alignment vertical="center"/>
    </xf>
    <xf numFmtId="173" fontId="0" fillId="2" borderId="0" xfId="1" applyNumberFormat="1" applyFont="1" applyFill="1" applyAlignment="1" applyProtection="1">
      <alignment horizontal="left" vertical="center"/>
      <protection locked="0"/>
    </xf>
    <xf numFmtId="175" fontId="0" fillId="2" borderId="0" xfId="1" applyNumberFormat="1" applyFont="1" applyFill="1" applyAlignment="1" applyProtection="1">
      <alignment horizontal="left" vertical="center"/>
      <protection locked="0"/>
    </xf>
    <xf numFmtId="14" fontId="0" fillId="2" borderId="0" xfId="1" applyNumberFormat="1" applyFont="1" applyFill="1" applyAlignment="1" applyProtection="1">
      <alignment horizontal="left"/>
      <protection locked="0"/>
    </xf>
    <xf numFmtId="49" fontId="6" fillId="3" borderId="0" xfId="0" applyNumberFormat="1" applyFont="1" applyFill="1" applyAlignment="1">
      <alignment horizontal="right"/>
    </xf>
    <xf numFmtId="49" fontId="6" fillId="3" borderId="0" xfId="0" applyNumberFormat="1" applyFont="1" applyFill="1" applyAlignment="1">
      <alignment horizontal="left" vertical="center"/>
    </xf>
    <xf numFmtId="0" fontId="0" fillId="6" borderId="0" xfId="0" applyFill="1" applyAlignment="1">
      <alignment vertical="center"/>
    </xf>
    <xf numFmtId="0" fontId="4" fillId="6" borderId="0" xfId="0" applyFont="1" applyFill="1" applyAlignment="1">
      <alignment vertical="center"/>
    </xf>
    <xf numFmtId="0" fontId="2" fillId="6" borderId="0" xfId="0" applyFont="1" applyFill="1" applyAlignment="1">
      <alignment horizontal="left" vertical="center"/>
    </xf>
    <xf numFmtId="0" fontId="2" fillId="6" borderId="0" xfId="0" applyFont="1" applyFill="1" applyAlignment="1">
      <alignment horizontal="right" vertical="center"/>
    </xf>
    <xf numFmtId="0" fontId="4" fillId="6" borderId="0" xfId="0" applyFont="1" applyFill="1" applyAlignment="1" applyProtection="1">
      <alignment vertical="center"/>
      <protection locked="0"/>
    </xf>
    <xf numFmtId="0" fontId="0" fillId="6" borderId="0" xfId="0" applyFill="1"/>
    <xf numFmtId="0" fontId="0" fillId="2" borderId="0" xfId="1" applyNumberFormat="1" applyFont="1" applyFill="1" applyAlignment="1">
      <alignment horizontal="center"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lef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3" fillId="2" borderId="11" xfId="0" applyFont="1" applyFill="1" applyBorder="1" applyAlignment="1">
      <alignment horizontal="left" vertical="center"/>
    </xf>
    <xf numFmtId="0" fontId="2" fillId="2" borderId="11" xfId="0" applyFont="1" applyFill="1" applyBorder="1" applyAlignment="1">
      <alignment vertical="center" wrapText="1"/>
    </xf>
    <xf numFmtId="0" fontId="0" fillId="2" borderId="11" xfId="0" applyFill="1" applyBorder="1"/>
    <xf numFmtId="0" fontId="3" fillId="2" borderId="0" xfId="0" applyFont="1" applyFill="1" applyAlignment="1">
      <alignment horizontal="right" vertical="center"/>
    </xf>
    <xf numFmtId="0" fontId="12" fillId="2" borderId="0" xfId="0" applyFont="1" applyFill="1" applyAlignment="1">
      <alignment horizontal="left" vertical="center"/>
    </xf>
    <xf numFmtId="0" fontId="0" fillId="2" borderId="0" xfId="0" applyFill="1" applyAlignment="1">
      <alignment horizontal="left"/>
    </xf>
    <xf numFmtId="0" fontId="0" fillId="2" borderId="0" xfId="0" applyFill="1" applyAlignment="1">
      <alignment horizontal="right"/>
    </xf>
    <xf numFmtId="0" fontId="12" fillId="2" borderId="0" xfId="0" applyFont="1" applyFill="1" applyAlignment="1">
      <alignment horizontal="center" vertical="center"/>
    </xf>
    <xf numFmtId="165" fontId="0" fillId="2" borderId="0" xfId="7" applyNumberFormat="1" applyFont="1" applyFill="1" applyBorder="1" applyAlignment="1">
      <alignment horizontal="center" vertical="center"/>
    </xf>
    <xf numFmtId="167" fontId="0" fillId="2" borderId="0" xfId="0" applyNumberFormat="1" applyFill="1" applyAlignment="1">
      <alignment horizontal="left" vertical="center"/>
    </xf>
    <xf numFmtId="168" fontId="0" fillId="2" borderId="0" xfId="0" applyNumberFormat="1" applyFill="1" applyAlignment="1">
      <alignment horizontal="right" vertical="center"/>
    </xf>
    <xf numFmtId="0" fontId="2" fillId="4" borderId="0" xfId="0" applyFont="1" applyFill="1" applyAlignment="1">
      <alignment horizontal="left" vertical="center" wrapText="1" indent="1"/>
    </xf>
    <xf numFmtId="0" fontId="2" fillId="4" borderId="0" xfId="0" applyFont="1" applyFill="1" applyAlignment="1">
      <alignment vertical="center"/>
    </xf>
    <xf numFmtId="0" fontId="2" fillId="4" borderId="0" xfId="1" applyNumberFormat="1" applyFont="1" applyFill="1" applyAlignment="1">
      <alignment horizontal="center" vertical="center"/>
    </xf>
    <xf numFmtId="0" fontId="2" fillId="2" borderId="0" xfId="0" applyFont="1" applyFill="1" applyAlignment="1">
      <alignment horizontal="left" vertical="center" wrapText="1" indent="1"/>
    </xf>
    <xf numFmtId="0" fontId="2" fillId="2" borderId="0" xfId="0" applyFont="1" applyFill="1" applyAlignment="1">
      <alignment vertical="center"/>
    </xf>
    <xf numFmtId="0" fontId="2" fillId="2" borderId="0" xfId="1" applyNumberFormat="1" applyFont="1" applyFill="1" applyAlignment="1">
      <alignment horizontal="center" vertical="center"/>
    </xf>
    <xf numFmtId="0" fontId="2" fillId="2" borderId="0" xfId="0" applyFont="1" applyFill="1" applyAlignment="1">
      <alignment horizontal="center" vertical="center"/>
    </xf>
    <xf numFmtId="0" fontId="14" fillId="5" borderId="0" xfId="0" applyFont="1" applyFill="1" applyAlignment="1">
      <alignment horizontal="left" vertical="center" indent="1"/>
    </xf>
    <xf numFmtId="0" fontId="14" fillId="5" borderId="0" xfId="0" applyFont="1" applyFill="1" applyAlignment="1">
      <alignment horizontal="right" vertical="center"/>
    </xf>
    <xf numFmtId="0" fontId="12" fillId="5" borderId="11" xfId="1" applyNumberFormat="1" applyFont="1" applyFill="1" applyBorder="1" applyAlignment="1">
      <alignment horizontal="center" vertical="center"/>
    </xf>
    <xf numFmtId="0" fontId="14" fillId="5" borderId="0" xfId="0" applyFont="1" applyFill="1" applyAlignment="1">
      <alignment horizontal="center" vertical="center"/>
    </xf>
    <xf numFmtId="0" fontId="0" fillId="5" borderId="11" xfId="0" applyFill="1" applyBorder="1" applyAlignment="1">
      <alignment horizontal="center" vertical="center"/>
    </xf>
    <xf numFmtId="9" fontId="0" fillId="2" borderId="0" xfId="0" applyNumberFormat="1" applyFill="1" applyAlignment="1">
      <alignment vertical="center"/>
    </xf>
    <xf numFmtId="0" fontId="3" fillId="5" borderId="0" xfId="0" applyFont="1" applyFill="1" applyAlignment="1">
      <alignment horizontal="left" vertical="center" indent="2"/>
    </xf>
    <xf numFmtId="0" fontId="0" fillId="5" borderId="0" xfId="0" applyFill="1" applyAlignment="1">
      <alignment vertical="center"/>
    </xf>
    <xf numFmtId="0" fontId="14" fillId="2" borderId="0" xfId="0" applyFont="1" applyFill="1" applyAlignment="1">
      <alignment horizontal="left" vertical="center" indent="1"/>
    </xf>
    <xf numFmtId="0" fontId="14" fillId="2" borderId="0" xfId="0" applyFont="1" applyFill="1" applyAlignment="1">
      <alignment horizontal="right" vertical="center"/>
    </xf>
    <xf numFmtId="0" fontId="12" fillId="2" borderId="0" xfId="1" applyNumberFormat="1" applyFont="1" applyFill="1" applyBorder="1" applyAlignment="1">
      <alignment horizontal="center" vertical="center"/>
    </xf>
    <xf numFmtId="0" fontId="14" fillId="2" borderId="0" xfId="0" applyFont="1" applyFill="1" applyAlignment="1">
      <alignment horizontal="center" vertical="center"/>
    </xf>
    <xf numFmtId="0" fontId="3" fillId="2" borderId="0" xfId="0" applyFont="1" applyFill="1" applyAlignment="1">
      <alignment horizontal="left" vertical="center" indent="2"/>
    </xf>
    <xf numFmtId="0" fontId="12" fillId="2" borderId="0" xfId="0" applyFont="1" applyFill="1" applyAlignment="1">
      <alignment vertical="center"/>
    </xf>
    <xf numFmtId="0" fontId="12" fillId="2" borderId="0" xfId="1" applyNumberFormat="1" applyFont="1" applyFill="1" applyBorder="1" applyAlignment="1" applyProtection="1">
      <alignment horizontal="center" vertical="center"/>
      <protection locked="0"/>
    </xf>
    <xf numFmtId="0" fontId="3"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1" applyNumberFormat="1" applyFont="1" applyFill="1" applyAlignment="1">
      <alignment horizontal="center" vertical="center"/>
    </xf>
    <xf numFmtId="9" fontId="12" fillId="2" borderId="0" xfId="2" applyFont="1" applyFill="1" applyAlignment="1">
      <alignment horizontal="left" vertical="center"/>
    </xf>
    <xf numFmtId="0" fontId="12" fillId="8" borderId="0" xfId="1" applyNumberFormat="1" applyFont="1" applyFill="1" applyBorder="1" applyAlignment="1" applyProtection="1">
      <alignment horizontal="center" vertical="center"/>
      <protection locked="0"/>
    </xf>
    <xf numFmtId="0" fontId="12" fillId="2" borderId="0" xfId="0" applyFont="1" applyFill="1" applyAlignment="1">
      <alignment horizontal="left" vertical="center" indent="2"/>
    </xf>
    <xf numFmtId="168" fontId="0" fillId="2" borderId="0" xfId="7" applyNumberFormat="1" applyFont="1" applyFill="1" applyAlignment="1">
      <alignment horizontal="left" vertical="center"/>
    </xf>
    <xf numFmtId="0" fontId="0" fillId="2" borderId="0" xfId="0" applyFill="1" applyAlignment="1">
      <alignment horizontal="left" vertical="top" wrapText="1"/>
    </xf>
    <xf numFmtId="0" fontId="0" fillId="2" borderId="0" xfId="0" applyFill="1" applyAlignment="1">
      <alignment vertical="top" wrapText="1"/>
    </xf>
    <xf numFmtId="0" fontId="14" fillId="2" borderId="0" xfId="0" applyFont="1" applyFill="1" applyAlignment="1">
      <alignment vertical="center"/>
    </xf>
    <xf numFmtId="0" fontId="14" fillId="2" borderId="0" xfId="1" applyNumberFormat="1" applyFont="1" applyFill="1" applyAlignment="1">
      <alignment horizontal="center" vertical="center"/>
    </xf>
    <xf numFmtId="172" fontId="12" fillId="2" borderId="0" xfId="2" applyNumberFormat="1" applyFont="1" applyFill="1" applyAlignment="1">
      <alignment horizontal="center" vertical="center"/>
    </xf>
    <xf numFmtId="0" fontId="12" fillId="2" borderId="0" xfId="0" applyFont="1" applyFill="1" applyAlignment="1">
      <alignment horizontal="left" vertical="center" wrapText="1" indent="1"/>
    </xf>
    <xf numFmtId="9" fontId="12" fillId="2" borderId="0" xfId="2" applyFont="1" applyFill="1" applyAlignment="1">
      <alignment horizontal="center" vertical="center"/>
    </xf>
    <xf numFmtId="9" fontId="0" fillId="0" borderId="0" xfId="0" applyNumberFormat="1" applyAlignment="1">
      <alignment horizontal="center" vertical="center"/>
    </xf>
    <xf numFmtId="168" fontId="12" fillId="2" borderId="0" xfId="7" applyNumberFormat="1" applyFont="1" applyFill="1" applyAlignment="1">
      <alignment horizontal="center" vertical="center"/>
    </xf>
    <xf numFmtId="0" fontId="15" fillId="2" borderId="0" xfId="0" applyFont="1" applyFill="1" applyAlignment="1">
      <alignment horizontal="right" vertical="center"/>
    </xf>
    <xf numFmtId="0" fontId="11" fillId="2" borderId="0" xfId="1" applyNumberFormat="1" applyFont="1" applyFill="1" applyBorder="1" applyAlignment="1" applyProtection="1">
      <alignment horizontal="center" vertical="center"/>
    </xf>
    <xf numFmtId="0" fontId="15" fillId="2" borderId="0" xfId="0" applyFont="1" applyFill="1" applyAlignment="1">
      <alignment horizontal="center" vertical="center"/>
    </xf>
    <xf numFmtId="0" fontId="11" fillId="2" borderId="0" xfId="0" applyFont="1" applyFill="1" applyAlignment="1">
      <alignment horizontal="center" vertical="center"/>
    </xf>
    <xf numFmtId="0" fontId="0" fillId="2" borderId="0" xfId="1" applyNumberFormat="1" applyFont="1" applyFill="1" applyAlignment="1" applyProtection="1">
      <alignment horizontal="center" vertical="center"/>
    </xf>
    <xf numFmtId="0" fontId="12" fillId="2" borderId="0" xfId="1" applyNumberFormat="1" applyFont="1" applyFill="1" applyAlignment="1" applyProtection="1">
      <alignment horizontal="center" vertical="center"/>
    </xf>
    <xf numFmtId="0" fontId="0" fillId="2" borderId="0" xfId="0" applyFill="1" applyAlignment="1">
      <alignment horizontal="left" indent="1"/>
    </xf>
    <xf numFmtId="0" fontId="0" fillId="2" borderId="11" xfId="0" applyFill="1" applyBorder="1" applyAlignment="1">
      <alignment vertical="center"/>
    </xf>
    <xf numFmtId="49" fontId="0" fillId="0" borderId="0" xfId="0" applyNumberFormat="1" applyAlignment="1">
      <alignment horizontal="left" vertical="top" wrapText="1" indent="4"/>
    </xf>
    <xf numFmtId="0" fontId="3" fillId="2" borderId="0" xfId="0" applyFont="1" applyFill="1" applyAlignment="1">
      <alignment horizontal="left" indent="4"/>
    </xf>
    <xf numFmtId="165" fontId="1" fillId="2" borderId="0" xfId="7" applyNumberFormat="1" applyFont="1" applyFill="1" applyBorder="1" applyAlignment="1">
      <alignment vertical="center"/>
    </xf>
    <xf numFmtId="170" fontId="0" fillId="2" borderId="0" xfId="0" applyNumberFormat="1" applyFill="1" applyAlignment="1" applyProtection="1">
      <alignment horizontal="center" vertical="center"/>
      <protection locked="0"/>
    </xf>
    <xf numFmtId="9" fontId="1" fillId="2" borderId="0" xfId="2" applyFont="1" applyFill="1" applyBorder="1" applyAlignment="1" applyProtection="1">
      <alignment horizontal="center" vertical="center"/>
      <protection locked="0"/>
    </xf>
    <xf numFmtId="171" fontId="1" fillId="2" borderId="0" xfId="3" applyNumberFormat="1" applyFont="1" applyFill="1" applyAlignment="1">
      <alignment horizontal="center" vertical="center"/>
    </xf>
    <xf numFmtId="0" fontId="0" fillId="9" borderId="0" xfId="0" applyFill="1" applyAlignment="1">
      <alignment horizontal="left" vertical="top" wrapText="1"/>
    </xf>
    <xf numFmtId="0" fontId="0" fillId="2" borderId="0" xfId="3" applyFont="1" applyFill="1" applyAlignment="1">
      <alignment horizontal="left" vertical="top" wrapText="1"/>
    </xf>
    <xf numFmtId="0" fontId="3" fillId="2" borderId="0" xfId="3" applyFont="1" applyFill="1" applyAlignment="1">
      <alignment horizontal="center" vertical="center"/>
    </xf>
    <xf numFmtId="0" fontId="0" fillId="2" borderId="0" xfId="0" applyFill="1" applyAlignment="1">
      <alignment vertical="center" wrapText="1"/>
    </xf>
    <xf numFmtId="49" fontId="3" fillId="0" borderId="0" xfId="0" applyNumberFormat="1" applyFont="1" applyAlignment="1">
      <alignment horizontal="right"/>
    </xf>
    <xf numFmtId="49" fontId="0" fillId="0" borderId="0" xfId="0" applyNumberFormat="1" applyAlignment="1">
      <alignment horizontal="left" vertical="center" wrapText="1"/>
    </xf>
    <xf numFmtId="49" fontId="0" fillId="0" borderId="0" xfId="0" applyNumberFormat="1" applyAlignment="1">
      <alignment horizontal="left" indent="4"/>
    </xf>
    <xf numFmtId="49" fontId="0" fillId="0" borderId="0" xfId="0" applyNumberFormat="1" applyAlignment="1">
      <alignment horizontal="left" vertical="center" wrapText="1" indent="4"/>
    </xf>
    <xf numFmtId="49" fontId="0" fillId="0" borderId="0" xfId="0" applyNumberFormat="1" applyAlignment="1">
      <alignment horizontal="right" vertical="center" indent="1"/>
    </xf>
    <xf numFmtId="173" fontId="0" fillId="0" borderId="0" xfId="0" applyNumberFormat="1" applyAlignment="1" applyProtection="1">
      <alignment horizontal="left" vertical="center"/>
      <protection locked="0"/>
    </xf>
    <xf numFmtId="0" fontId="1" fillId="0" borderId="0" xfId="3" applyFont="1" applyAlignment="1">
      <alignment horizontal="right" vertical="center"/>
    </xf>
    <xf numFmtId="166" fontId="0" fillId="2" borderId="0" xfId="1" applyNumberFormat="1" applyFont="1" applyFill="1" applyBorder="1" applyAlignment="1" applyProtection="1">
      <alignment horizontal="center" vertical="center"/>
      <protection locked="0"/>
    </xf>
    <xf numFmtId="0" fontId="1" fillId="2" borderId="0" xfId="0" applyFont="1" applyFill="1"/>
    <xf numFmtId="0" fontId="0" fillId="0" borderId="0" xfId="3" applyFont="1" applyAlignment="1">
      <alignment horizontal="center" vertical="center"/>
    </xf>
    <xf numFmtId="0" fontId="1" fillId="0" borderId="0" xfId="3" applyFont="1" applyAlignment="1">
      <alignment horizontal="left" vertical="center"/>
    </xf>
    <xf numFmtId="0" fontId="1" fillId="0" borderId="4" xfId="3" applyFont="1" applyBorder="1" applyAlignment="1">
      <alignment vertical="center"/>
    </xf>
    <xf numFmtId="0" fontId="11" fillId="0" borderId="0" xfId="3" applyFont="1" applyAlignment="1">
      <alignment horizontal="left" vertical="top"/>
    </xf>
    <xf numFmtId="0" fontId="11" fillId="0" borderId="0" xfId="3" applyFont="1" applyAlignment="1">
      <alignment vertical="top"/>
    </xf>
    <xf numFmtId="0" fontId="1" fillId="0" borderId="5" xfId="3" applyFont="1" applyBorder="1" applyAlignment="1">
      <alignment vertical="center"/>
    </xf>
    <xf numFmtId="169" fontId="1" fillId="0" borderId="0" xfId="1" applyNumberFormat="1" applyFont="1" applyFill="1" applyBorder="1" applyAlignment="1" applyProtection="1">
      <alignment horizontal="center" vertical="center"/>
      <protection locked="0"/>
    </xf>
    <xf numFmtId="0" fontId="16" fillId="0" borderId="0" xfId="3" applyFont="1" applyAlignment="1">
      <alignment horizontal="left" vertical="top"/>
    </xf>
    <xf numFmtId="170" fontId="0" fillId="2" borderId="0" xfId="0" applyNumberFormat="1" applyFill="1" applyAlignment="1" applyProtection="1">
      <alignment horizontal="left" vertical="center"/>
      <protection locked="0"/>
    </xf>
    <xf numFmtId="0" fontId="2" fillId="6" borderId="0" xfId="0" applyFont="1" applyFill="1" applyAlignment="1">
      <alignment vertical="center"/>
    </xf>
    <xf numFmtId="0" fontId="12" fillId="0" borderId="0" xfId="0" applyFont="1" applyAlignment="1">
      <alignment horizontal="left" vertical="center" indent="1"/>
    </xf>
    <xf numFmtId="0" fontId="0" fillId="0" borderId="0" xfId="0" applyAlignment="1">
      <alignment horizontal="left" vertical="center" indent="1"/>
    </xf>
    <xf numFmtId="165" fontId="0" fillId="2" borderId="0" xfId="7" applyNumberFormat="1" applyFont="1" applyFill="1" applyBorder="1" applyAlignment="1">
      <alignment horizontal="left" vertical="center"/>
    </xf>
    <xf numFmtId="165" fontId="0" fillId="2" borderId="0" xfId="7" applyNumberFormat="1" applyFont="1" applyFill="1" applyBorder="1" applyAlignment="1" applyProtection="1">
      <alignment horizontal="left" vertical="center"/>
      <protection locked="0"/>
    </xf>
    <xf numFmtId="1" fontId="3" fillId="2" borderId="7" xfId="0" applyNumberFormat="1" applyFont="1" applyFill="1" applyBorder="1" applyAlignment="1">
      <alignment horizontal="left" vertical="center"/>
    </xf>
    <xf numFmtId="0" fontId="12" fillId="0" borderId="0" xfId="0" applyFont="1" applyAlignment="1">
      <alignment horizontal="left" vertical="center" wrapText="1" indent="1"/>
    </xf>
    <xf numFmtId="49" fontId="0" fillId="0" borderId="0" xfId="0" applyNumberFormat="1" applyAlignment="1">
      <alignment horizontal="left"/>
    </xf>
    <xf numFmtId="41" fontId="0" fillId="2" borderId="0" xfId="0" applyNumberFormat="1" applyFill="1" applyAlignment="1" applyProtection="1">
      <alignment horizontal="right" vertical="center"/>
      <protection locked="0"/>
    </xf>
    <xf numFmtId="49" fontId="1" fillId="0" borderId="0" xfId="0" applyNumberFormat="1" applyFont="1" applyAlignment="1">
      <alignment horizontal="left" vertical="center" wrapText="1"/>
    </xf>
    <xf numFmtId="49" fontId="3" fillId="2" borderId="0" xfId="0" applyNumberFormat="1" applyFont="1" applyFill="1" applyAlignment="1">
      <alignment horizontal="left" indent="7"/>
    </xf>
    <xf numFmtId="0" fontId="0" fillId="2" borderId="0" xfId="0" applyFill="1" applyAlignment="1">
      <alignment horizontal="left" vertical="center"/>
      <extLst>
        <ext xmlns:xfpb="http://schemas.microsoft.com/office/spreadsheetml/2022/featurepropertybag" uri="{C7286773-470A-42A8-94C5-96B5CB345126}">
          <xfpb:xfComplement i="0"/>
        </ext>
      </extLst>
    </xf>
    <xf numFmtId="49" fontId="0" fillId="2" borderId="0" xfId="0" applyNumberFormat="1" applyFill="1" applyAlignment="1">
      <alignment horizontal="left" vertical="center" indent="1"/>
    </xf>
    <xf numFmtId="14" fontId="0" fillId="2" borderId="0" xfId="1" applyNumberFormat="1" applyFont="1" applyFill="1" applyAlignment="1" applyProtection="1">
      <protection locked="0"/>
    </xf>
    <xf numFmtId="0" fontId="0" fillId="2" borderId="0" xfId="3" applyFont="1" applyFill="1" applyAlignment="1">
      <alignment horizontal="center" vertical="center" wrapText="1"/>
    </xf>
    <xf numFmtId="0" fontId="1" fillId="2" borderId="0" xfId="3" applyFont="1" applyFill="1" applyAlignment="1">
      <alignment horizontal="center" vertical="center" wrapText="1"/>
    </xf>
    <xf numFmtId="0" fontId="1" fillId="0" borderId="0" xfId="3" applyFont="1" applyAlignment="1">
      <alignment horizontal="center" vertical="center" wrapText="1"/>
    </xf>
    <xf numFmtId="10" fontId="1" fillId="2" borderId="0" xfId="3" applyNumberFormat="1" applyFont="1" applyFill="1" applyAlignment="1" applyProtection="1">
      <alignment horizontal="right" vertical="center"/>
      <protection locked="0"/>
    </xf>
    <xf numFmtId="44" fontId="0" fillId="2" borderId="0" xfId="1" applyNumberFormat="1" applyFont="1" applyFill="1" applyBorder="1" applyAlignment="1" applyProtection="1">
      <alignment horizontal="center" vertical="center"/>
      <protection locked="0"/>
    </xf>
    <xf numFmtId="44" fontId="0" fillId="2" borderId="0" xfId="0" applyNumberFormat="1" applyFill="1" applyProtection="1">
      <protection locked="0"/>
    </xf>
    <xf numFmtId="44" fontId="1" fillId="2" borderId="0" xfId="1" applyNumberFormat="1" applyFont="1" applyFill="1" applyBorder="1" applyAlignment="1" applyProtection="1">
      <alignment horizontal="center" vertical="center"/>
      <protection locked="0"/>
    </xf>
    <xf numFmtId="44" fontId="0" fillId="2" borderId="11" xfId="1" applyNumberFormat="1" applyFont="1" applyFill="1" applyBorder="1" applyAlignment="1" applyProtection="1">
      <alignment horizontal="center" vertical="center"/>
      <protection locked="0"/>
    </xf>
    <xf numFmtId="44" fontId="1" fillId="2" borderId="0" xfId="3" applyNumberFormat="1" applyFont="1" applyFill="1" applyAlignment="1" applyProtection="1">
      <alignment horizontal="right" vertical="center"/>
      <protection locked="0"/>
    </xf>
    <xf numFmtId="49" fontId="13" fillId="2" borderId="0" xfId="0" applyNumberFormat="1" applyFont="1" applyFill="1" applyAlignment="1">
      <alignment horizontal="left" indent="1"/>
    </xf>
    <xf numFmtId="49" fontId="13" fillId="2" borderId="0" xfId="0" applyNumberFormat="1" applyFont="1" applyFill="1" applyAlignment="1">
      <alignment horizontal="left" indent="2"/>
    </xf>
    <xf numFmtId="0" fontId="0" fillId="2" borderId="0" xfId="0" applyFill="1">
      <extLst>
        <ext xmlns:xfpb="http://schemas.microsoft.com/office/spreadsheetml/2022/featurepropertybag" uri="{C7286773-470A-42A8-94C5-96B5CB345126}">
          <xfpb:xfComplement i="0"/>
        </ext>
      </extLst>
    </xf>
    <xf numFmtId="0" fontId="0" fillId="2" borderId="10" xfId="0" applyFill="1" applyBorder="1" applyAlignment="1">
      <alignment vertical="center"/>
    </xf>
    <xf numFmtId="0" fontId="0" fillId="2" borderId="0" xfId="0" applyFill="1" applyAlignment="1">
      <alignment horizontal="right" vertical="center" wrapText="1"/>
    </xf>
    <xf numFmtId="0" fontId="0" fillId="2" borderId="0" xfId="0" applyFill="1" applyAlignment="1">
      <alignment horizontal="left"/>
      <extLst>
        <ext xmlns:xfpb="http://schemas.microsoft.com/office/spreadsheetml/2022/featurepropertybag" uri="{C7286773-470A-42A8-94C5-96B5CB345126}">
          <xfpb:xfComplement i="0"/>
        </ext>
      </extLst>
    </xf>
    <xf numFmtId="0" fontId="0" fillId="2" borderId="0" xfId="0" applyFill="1" applyAlignment="1">
      <alignment horizontal="center" vertical="center" wrapText="1"/>
    </xf>
    <xf numFmtId="0" fontId="0" fillId="2" borderId="0" xfId="0" applyFill="1" applyAlignment="1">
      <alignment horizontal="right" vertical="center" wrapText="1" indent="1"/>
    </xf>
    <xf numFmtId="0" fontId="0" fillId="2" borderId="0" xfId="0" applyFill="1" applyAlignment="1">
      <alignment horizontal="right" wrapText="1" indent="1"/>
    </xf>
    <xf numFmtId="0" fontId="0" fillId="2" borderId="0" xfId="0" applyFill="1" applyAlignment="1">
      <alignment wrapText="1"/>
    </xf>
    <xf numFmtId="0" fontId="1" fillId="2" borderId="0" xfId="3" applyFont="1" applyFill="1" applyAlignment="1">
      <alignment horizontal="right" indent="1"/>
    </xf>
    <xf numFmtId="0" fontId="3" fillId="2" borderId="0" xfId="3" applyFont="1" applyFill="1" applyAlignment="1">
      <alignment horizontal="right"/>
    </xf>
    <xf numFmtId="0" fontId="3" fillId="2" borderId="0" xfId="3" applyFont="1" applyFill="1" applyAlignment="1">
      <alignment horizontal="left"/>
    </xf>
    <xf numFmtId="0" fontId="0" fillId="2" borderId="0" xfId="3" applyFont="1" applyFill="1" applyAlignment="1">
      <alignment horizontal="left" vertical="center" wrapText="1"/>
    </xf>
    <xf numFmtId="0" fontId="0" fillId="2" borderId="4" xfId="0" applyFill="1" applyBorder="1" applyAlignment="1">
      <alignment horizontal="center"/>
    </xf>
    <xf numFmtId="0" fontId="0" fillId="2" borderId="5" xfId="0" applyFill="1" applyBorder="1" applyAlignment="1">
      <alignment horizontal="center"/>
    </xf>
    <xf numFmtId="0" fontId="0" fillId="2" borderId="0" xfId="0" applyFill="1" applyAlignment="1">
      <alignment horizontal="right" vertical="center" wrapText="1"/>
    </xf>
    <xf numFmtId="41" fontId="12" fillId="2" borderId="0" xfId="0" applyNumberFormat="1" applyFont="1" applyFill="1" applyAlignment="1" applyProtection="1">
      <alignment horizontal="left" vertical="center" wrapText="1"/>
      <protection locked="0"/>
    </xf>
    <xf numFmtId="41" fontId="0" fillId="2" borderId="0" xfId="0" applyNumberFormat="1" applyFill="1" applyAlignment="1" applyProtection="1">
      <alignment horizontal="left" vertical="center" wrapText="1"/>
      <protection locked="0"/>
    </xf>
    <xf numFmtId="14" fontId="0" fillId="2" borderId="0" xfId="1" applyNumberFormat="1" applyFont="1" applyFill="1" applyAlignment="1" applyProtection="1">
      <alignment horizontal="left" wrapText="1"/>
      <protection locked="0"/>
    </xf>
    <xf numFmtId="41" fontId="0" fillId="2" borderId="0" xfId="0" applyNumberFormat="1" applyFill="1" applyAlignment="1" applyProtection="1">
      <alignment horizontal="left" vertical="center"/>
      <protection locked="0"/>
    </xf>
    <xf numFmtId="14" fontId="0" fillId="2" borderId="0" xfId="1" applyNumberFormat="1" applyFont="1" applyFill="1" applyAlignment="1" applyProtection="1">
      <alignment horizontal="left"/>
      <protection locked="0"/>
    </xf>
    <xf numFmtId="0" fontId="0" fillId="2" borderId="0" xfId="0" applyFill="1" applyAlignment="1" applyProtection="1">
      <alignment horizontal="left" vertical="top"/>
      <protection locked="0"/>
    </xf>
    <xf numFmtId="0" fontId="0" fillId="2" borderId="0" xfId="3" applyFont="1" applyFill="1" applyAlignment="1">
      <alignment horizontal="left" vertical="center"/>
    </xf>
    <xf numFmtId="170" fontId="0" fillId="2" borderId="0" xfId="0" applyNumberFormat="1" applyFill="1" applyAlignment="1" applyProtection="1">
      <alignment horizontal="center" vertical="center"/>
      <protection locked="0"/>
    </xf>
    <xf numFmtId="9" fontId="1" fillId="2" borderId="0" xfId="2" applyFont="1" applyFill="1" applyBorder="1" applyAlignment="1" applyProtection="1">
      <alignment horizontal="center" vertical="center"/>
      <protection locked="0"/>
    </xf>
    <xf numFmtId="171" fontId="1" fillId="2" borderId="0" xfId="3" applyNumberFormat="1" applyFont="1" applyFill="1" applyAlignment="1">
      <alignment horizontal="center" vertical="center"/>
    </xf>
    <xf numFmtId="0" fontId="0" fillId="9" borderId="0" xfId="0" applyFill="1" applyAlignment="1">
      <alignment horizontal="left" vertical="top" wrapText="1"/>
    </xf>
    <xf numFmtId="0" fontId="0" fillId="2" borderId="7" xfId="3" applyFont="1" applyFill="1" applyBorder="1" applyAlignment="1">
      <alignment horizontal="left" vertical="top" wrapText="1"/>
    </xf>
    <xf numFmtId="0" fontId="0" fillId="2" borderId="0" xfId="3" applyFont="1" applyFill="1" applyAlignment="1">
      <alignment horizontal="left" vertical="top" wrapText="1"/>
    </xf>
    <xf numFmtId="0" fontId="3" fillId="2" borderId="0" xfId="3" applyFont="1" applyFill="1" applyAlignment="1">
      <alignment horizontal="center" vertical="center"/>
    </xf>
    <xf numFmtId="169" fontId="1" fillId="2" borderId="0" xfId="1" applyNumberFormat="1" applyFont="1" applyFill="1" applyBorder="1" applyAlignment="1" applyProtection="1">
      <alignment horizontal="center" vertical="center"/>
      <protection locked="0"/>
    </xf>
    <xf numFmtId="169" fontId="1" fillId="2" borderId="0" xfId="1" applyNumberFormat="1" applyFont="1" applyFill="1" applyBorder="1" applyAlignment="1" applyProtection="1">
      <alignment horizontal="left" vertical="top"/>
      <protection locked="0"/>
    </xf>
    <xf numFmtId="0" fontId="0" fillId="2" borderId="12" xfId="3" applyFont="1" applyFill="1" applyBorder="1" applyAlignment="1">
      <alignment horizontal="right" vertical="center" wrapText="1"/>
    </xf>
    <xf numFmtId="0" fontId="16" fillId="0" borderId="0" xfId="3" applyFont="1" applyAlignment="1">
      <alignment horizontal="left" vertical="top" wrapText="1"/>
    </xf>
    <xf numFmtId="170" fontId="0" fillId="2" borderId="0" xfId="0" applyNumberFormat="1" applyFill="1" applyAlignment="1" applyProtection="1">
      <alignment horizontal="left" vertical="top"/>
      <protection locked="0"/>
    </xf>
    <xf numFmtId="0" fontId="12" fillId="0" borderId="0" xfId="0" applyFont="1" applyAlignment="1">
      <alignment horizontal="left" vertical="center" wrapText="1"/>
    </xf>
    <xf numFmtId="0" fontId="0" fillId="0" borderId="0" xfId="0" applyAlignment="1">
      <alignment horizontal="left" vertical="center" wrapText="1"/>
    </xf>
    <xf numFmtId="0" fontId="0" fillId="2" borderId="0" xfId="0" applyFill="1" applyAlignment="1" applyProtection="1">
      <alignment horizontal="left" vertical="top" wrapText="1"/>
      <protection locked="0"/>
    </xf>
    <xf numFmtId="0" fontId="0" fillId="2" borderId="0" xfId="0" applyFill="1" applyAlignment="1">
      <alignment vertical="center" wrapText="1"/>
    </xf>
    <xf numFmtId="0" fontId="0" fillId="2" borderId="0" xfId="0" applyFill="1" applyAlignment="1" applyProtection="1">
      <alignment vertical="top" wrapText="1"/>
      <protection locked="0"/>
    </xf>
    <xf numFmtId="0" fontId="0" fillId="0" borderId="0" xfId="0" applyAlignment="1">
      <alignment vertical="center" wrapText="1"/>
    </xf>
    <xf numFmtId="0" fontId="1" fillId="0" borderId="0" xfId="0" applyFont="1" applyAlignment="1">
      <alignment vertical="center" wrapText="1"/>
    </xf>
    <xf numFmtId="0" fontId="12" fillId="0" borderId="0" xfId="0" applyFont="1" applyAlignment="1">
      <alignment vertical="center" wrapText="1"/>
    </xf>
    <xf numFmtId="0" fontId="2" fillId="6" borderId="0" xfId="0" applyFont="1" applyFill="1" applyAlignment="1">
      <alignment horizontal="right" vertical="center"/>
    </xf>
    <xf numFmtId="0" fontId="2" fillId="6" borderId="0" xfId="0" applyFont="1" applyFill="1" applyAlignment="1">
      <alignment horizontal="left" vertical="center"/>
    </xf>
  </cellXfs>
  <cellStyles count="8">
    <cellStyle name="Comma" xfId="1" builtinId="3"/>
    <cellStyle name="Comma 2" xfId="6" xr:uid="{46F698D5-8C33-8344-B5C5-C42A61713710}"/>
    <cellStyle name="Currency" xfId="7" builtinId="4"/>
    <cellStyle name="Currency 2" xfId="5" xr:uid="{D280C050-A190-C840-8859-5EF96C110154}"/>
    <cellStyle name="Normal" xfId="0" builtinId="0"/>
    <cellStyle name="Normal 2" xfId="3" xr:uid="{60AD2AEA-D4B5-B44E-877B-D048448D2B69}"/>
    <cellStyle name="Percent" xfId="2" builtinId="5"/>
    <cellStyle name="Percent 2" xfId="4" xr:uid="{18EC1DD0-6544-624F-8996-7FFD4AE3B973}"/>
  </cellStyles>
  <dxfs count="62">
    <dxf>
      <fill>
        <patternFill>
          <bgColor rgb="FFE6EBF4"/>
        </patternFill>
      </fill>
      <border>
        <left style="thin">
          <color theme="0"/>
        </left>
        <right style="thin">
          <color theme="0"/>
        </right>
        <top style="thin">
          <color theme="0"/>
        </top>
        <bottom style="thin">
          <color theme="0"/>
        </bottom>
      </border>
    </dxf>
    <dxf>
      <font>
        <b/>
        <i val="0"/>
        <u val="none"/>
        <color rgb="FFC00000"/>
      </font>
      <border>
        <left/>
        <right/>
        <top/>
        <bottom/>
        <vertical/>
        <horizontal/>
      </border>
    </dxf>
    <dxf>
      <font>
        <b/>
        <i val="0"/>
        <color rgb="FFC00000"/>
      </font>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ont>
        <color theme="1"/>
      </font>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s>
  <tableStyles count="0" defaultTableStyle="TableStyleMedium2" defaultPivotStyle="PivotStyleLight16"/>
  <colors>
    <mruColors>
      <color rgb="FF123985"/>
      <color rgb="FF00669B"/>
      <color rgb="FFFFF8E8"/>
      <color rgb="FFE6EBF4"/>
      <color rgb="FFF8F9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https://nrc.canada.ca/fr/certifications-evaluations-normes/codes-canada/publications-codes-canada/code-national-batiment-canada-2020" TargetMode="External"/><Relationship Id="rId13" Type="http://schemas.openxmlformats.org/officeDocument/2006/relationships/hyperlink" Target="https://www.winnipeg.ca/fr/construction-et-amenagement/logement/fonds-accelerer-construction-logements" TargetMode="External"/><Relationship Id="rId3" Type="http://schemas.openxmlformats.org/officeDocument/2006/relationships/hyperlink" Target="https://www.gov.mb.ca/housing/progs/pil.fr.html" TargetMode="External"/><Relationship Id="rId7" Type="http://schemas.openxmlformats.org/officeDocument/2006/relationships/hyperlink" Target="https://www.winnipeg.ca/fr/gestion-municipale/plans-strategiques-politiques/plan-directeur-transport-commun-winnipeg" TargetMode="External"/><Relationship Id="rId12" Type="http://schemas.openxmlformats.org/officeDocument/2006/relationships/hyperlink" Target="https://www.winnipeg.ca/fr/construction-et-amenagement/logement/fonds-accelerer-construction-logements/evaluation-besoins-matiere-logement" TargetMode="External"/><Relationship Id="rId2" Type="http://schemas.openxmlformats.org/officeDocument/2006/relationships/hyperlink" Target="../www03.cmhc-schl.gc.ca/hmip-pimh/en#Profile/2680/3/Winnipeg" TargetMode="External"/><Relationship Id="rId1" Type="http://schemas.openxmlformats.org/officeDocument/2006/relationships/hyperlink" Target="mailto:HAF@winnipeg.ca?subject=HAF%20Inquiry" TargetMode="External"/><Relationship Id="rId6" Type="http://schemas.openxmlformats.org/officeDocument/2006/relationships/hyperlink" Target="https://legacy.winnipeg.ca/francais/interhom/cityhall/pdfs/Poverty-Reduction-Strategy.pdf" TargetMode="External"/><Relationship Id="rId11" Type="http://schemas.openxmlformats.org/officeDocument/2006/relationships/hyperlink" Target="https://www.winnipeg.ca/fr/construction-et-amenagement/logement/programme-dincitations-matiere-patrimoine-developpement-economique" TargetMode="External"/><Relationship Id="rId5" Type="http://schemas.openxmlformats.org/officeDocument/2006/relationships/hyperlink" Target="https://www.winnipeg.ca/fr/construction-et-amenagement/planification-et-conception-de-la-ville/plans-politiques-reglements-municipaux/strategie-dorientation-collectivites-completes-20" TargetMode="External"/><Relationship Id="rId15" Type="http://schemas.openxmlformats.org/officeDocument/2006/relationships/hyperlink" Target="https://dmis.winnipeg.ca/permalink/bylaw/200/2006C" TargetMode="External"/><Relationship Id="rId10" Type="http://schemas.openxmlformats.org/officeDocument/2006/relationships/hyperlink" Target="https://efficiencymb.ca/fr/" TargetMode="External"/><Relationship Id="rId4" Type="http://schemas.openxmlformats.org/officeDocument/2006/relationships/hyperlink" Target="https://www.winnipeg.ca/fr/node/44822/notrewinnipeg-2045" TargetMode="External"/><Relationship Id="rId9" Type="http://schemas.openxmlformats.org/officeDocument/2006/relationships/hyperlink" Target="https://nrc.canada.ca/fr/certifications-evaluations-normes/codes-canada/publications-codes-canada/code-national-lenergie-batiments-canada-2020" TargetMode="External"/><Relationship Id="rId14" Type="http://schemas.openxmlformats.org/officeDocument/2006/relationships/hyperlink" Target="https://www.winnipeg.ca/fr/construction-et-amenagement/logement/fonds-accelerer-construction-logements/subvention-batiments-vacants" TargetMode="External"/></Relationships>
</file>

<file path=xl/drawings/drawing1.xml><?xml version="1.0" encoding="utf-8"?>
<xdr:wsDr xmlns:xdr="http://schemas.openxmlformats.org/drawingml/2006/spreadsheetDrawing" xmlns:a="http://schemas.openxmlformats.org/drawingml/2006/main">
  <xdr:twoCellAnchor>
    <xdr:from>
      <xdr:col>1</xdr:col>
      <xdr:colOff>339499</xdr:colOff>
      <xdr:row>56</xdr:row>
      <xdr:rowOff>14295</xdr:rowOff>
    </xdr:from>
    <xdr:to>
      <xdr:col>1</xdr:col>
      <xdr:colOff>1711099</xdr:colOff>
      <xdr:row>56</xdr:row>
      <xdr:rowOff>152400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47E0718D-C241-584D-B319-4AF1169F5851}"/>
            </a:ext>
          </a:extLst>
        </xdr:cNvPr>
        <xdr:cNvSpPr txBox="1"/>
      </xdr:nvSpPr>
      <xdr:spPr>
        <a:xfrm>
          <a:off x="595326" y="7917532"/>
          <a:ext cx="1371600" cy="138105"/>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800" b="0" i="0">
              <a:solidFill>
                <a:srgbClr val="00669B"/>
              </a:solidFill>
              <a:latin typeface="Calibri" panose="020F0502020204030204" pitchFamily="34" charset="0"/>
              <a:cs typeface="Calibri" panose="020F0502020204030204" pitchFamily="34" charset="0"/>
            </a:rPr>
            <a:t>Courriel : HAF@winnipeg.ca</a:t>
          </a:r>
        </a:p>
      </xdr:txBody>
    </xdr:sp>
    <xdr:clientData/>
  </xdr:twoCellAnchor>
  <xdr:twoCellAnchor>
    <xdr:from>
      <xdr:col>1</xdr:col>
      <xdr:colOff>3941802</xdr:colOff>
      <xdr:row>37</xdr:row>
      <xdr:rowOff>143609</xdr:rowOff>
    </xdr:from>
    <xdr:to>
      <xdr:col>1</xdr:col>
      <xdr:colOff>5050367</xdr:colOff>
      <xdr:row>38</xdr:row>
      <xdr:rowOff>114301</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067253C3-6265-B844-B6A6-386AF15B86F8}"/>
            </a:ext>
          </a:extLst>
        </xdr:cNvPr>
        <xdr:cNvSpPr txBox="1"/>
      </xdr:nvSpPr>
      <xdr:spPr>
        <a:xfrm>
          <a:off x="4195802" y="6980442"/>
          <a:ext cx="1108565" cy="135792"/>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3928534</xdr:colOff>
      <xdr:row>35</xdr:row>
      <xdr:rowOff>148166</xdr:rowOff>
    </xdr:from>
    <xdr:to>
      <xdr:col>1</xdr:col>
      <xdr:colOff>5046134</xdr:colOff>
      <xdr:row>36</xdr:row>
      <xdr:rowOff>152400</xdr:rowOff>
    </xdr:to>
    <xdr:sp macro="" textlink="">
      <xdr:nvSpPr>
        <xdr:cNvPr id="16" name="TextBox 15">
          <a:hlinkClick xmlns:r="http://schemas.openxmlformats.org/officeDocument/2006/relationships" r:id="rId3"/>
          <a:extLst>
            <a:ext uri="{FF2B5EF4-FFF2-40B4-BE49-F238E27FC236}">
              <a16:creationId xmlns:a16="http://schemas.microsoft.com/office/drawing/2014/main" id="{3F1708DF-8475-7648-B666-5FBFEF5E5D2E}"/>
            </a:ext>
          </a:extLst>
        </xdr:cNvPr>
        <xdr:cNvSpPr txBox="1"/>
      </xdr:nvSpPr>
      <xdr:spPr>
        <a:xfrm>
          <a:off x="4182534" y="6654799"/>
          <a:ext cx="1117600" cy="169334"/>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3416299</xdr:colOff>
      <xdr:row>41</xdr:row>
      <xdr:rowOff>135466</xdr:rowOff>
    </xdr:from>
    <xdr:to>
      <xdr:col>1</xdr:col>
      <xdr:colOff>4474633</xdr:colOff>
      <xdr:row>42</xdr:row>
      <xdr:rowOff>152400</xdr:rowOff>
    </xdr:to>
    <xdr:sp macro="" textlink="">
      <xdr:nvSpPr>
        <xdr:cNvPr id="4" name="TextBox 3">
          <a:hlinkClick xmlns:r="http://schemas.openxmlformats.org/officeDocument/2006/relationships" r:id="rId4"/>
          <a:extLst>
            <a:ext uri="{FF2B5EF4-FFF2-40B4-BE49-F238E27FC236}">
              <a16:creationId xmlns:a16="http://schemas.microsoft.com/office/drawing/2014/main" id="{9E83D7EF-A6CF-4B39-9F89-5E22E483E6BC}"/>
            </a:ext>
          </a:extLst>
        </xdr:cNvPr>
        <xdr:cNvSpPr txBox="1"/>
      </xdr:nvSpPr>
      <xdr:spPr>
        <a:xfrm>
          <a:off x="3670299" y="7632699"/>
          <a:ext cx="1058334" cy="182034"/>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3418416</xdr:colOff>
      <xdr:row>44</xdr:row>
      <xdr:rowOff>2117</xdr:rowOff>
    </xdr:from>
    <xdr:to>
      <xdr:col>1</xdr:col>
      <xdr:colOff>4487333</xdr:colOff>
      <xdr:row>45</xdr:row>
      <xdr:rowOff>12701</xdr:rowOff>
    </xdr:to>
    <xdr:sp macro="" textlink="">
      <xdr:nvSpPr>
        <xdr:cNvPr id="5" name="TextBox 4">
          <a:hlinkClick xmlns:r="http://schemas.openxmlformats.org/officeDocument/2006/relationships" r:id="rId5"/>
          <a:extLst>
            <a:ext uri="{FF2B5EF4-FFF2-40B4-BE49-F238E27FC236}">
              <a16:creationId xmlns:a16="http://schemas.microsoft.com/office/drawing/2014/main" id="{E97DB5CF-714D-4229-9880-649C1BBC7AF7}"/>
            </a:ext>
          </a:extLst>
        </xdr:cNvPr>
        <xdr:cNvSpPr txBox="1"/>
      </xdr:nvSpPr>
      <xdr:spPr>
        <a:xfrm>
          <a:off x="3672416" y="7981950"/>
          <a:ext cx="1068917" cy="175684"/>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3431116</xdr:colOff>
      <xdr:row>48</xdr:row>
      <xdr:rowOff>19049</xdr:rowOff>
    </xdr:from>
    <xdr:to>
      <xdr:col>1</xdr:col>
      <xdr:colOff>4508500</xdr:colOff>
      <xdr:row>49</xdr:row>
      <xdr:rowOff>33866</xdr:rowOff>
    </xdr:to>
    <xdr:sp macro="" textlink="">
      <xdr:nvSpPr>
        <xdr:cNvPr id="7" name="TextBox 6">
          <a:hlinkClick xmlns:r="http://schemas.openxmlformats.org/officeDocument/2006/relationships" r:id="rId6"/>
          <a:extLst>
            <a:ext uri="{FF2B5EF4-FFF2-40B4-BE49-F238E27FC236}">
              <a16:creationId xmlns:a16="http://schemas.microsoft.com/office/drawing/2014/main" id="{175ABE58-97F7-4360-913D-F64C2B2412B5}"/>
            </a:ext>
          </a:extLst>
        </xdr:cNvPr>
        <xdr:cNvSpPr txBox="1"/>
      </xdr:nvSpPr>
      <xdr:spPr>
        <a:xfrm>
          <a:off x="3685116" y="8646582"/>
          <a:ext cx="1077384" cy="167217"/>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3426883</xdr:colOff>
      <xdr:row>46</xdr:row>
      <xdr:rowOff>48683</xdr:rowOff>
    </xdr:from>
    <xdr:to>
      <xdr:col>1</xdr:col>
      <xdr:colOff>4504267</xdr:colOff>
      <xdr:row>47</xdr:row>
      <xdr:rowOff>46567</xdr:rowOff>
    </xdr:to>
    <xdr:sp macro="" textlink="">
      <xdr:nvSpPr>
        <xdr:cNvPr id="8" name="TextBox 7">
          <a:hlinkClick xmlns:r="http://schemas.openxmlformats.org/officeDocument/2006/relationships" r:id="rId7"/>
          <a:extLst>
            <a:ext uri="{FF2B5EF4-FFF2-40B4-BE49-F238E27FC236}">
              <a16:creationId xmlns:a16="http://schemas.microsoft.com/office/drawing/2014/main" id="{CB91BC10-EDED-44DF-9758-AEDF02FAB149}"/>
            </a:ext>
          </a:extLst>
        </xdr:cNvPr>
        <xdr:cNvSpPr txBox="1"/>
      </xdr:nvSpPr>
      <xdr:spPr>
        <a:xfrm>
          <a:off x="3680883" y="8346016"/>
          <a:ext cx="1077384" cy="162984"/>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4618566</xdr:colOff>
      <xdr:row>27</xdr:row>
      <xdr:rowOff>42333</xdr:rowOff>
    </xdr:from>
    <xdr:to>
      <xdr:col>1</xdr:col>
      <xdr:colOff>5693833</xdr:colOff>
      <xdr:row>28</xdr:row>
      <xdr:rowOff>25400</xdr:rowOff>
    </xdr:to>
    <xdr:sp macro="" textlink="">
      <xdr:nvSpPr>
        <xdr:cNvPr id="2" name="TextBox 1">
          <a:hlinkClick xmlns:r="http://schemas.openxmlformats.org/officeDocument/2006/relationships" r:id="rId8"/>
          <a:extLst>
            <a:ext uri="{FF2B5EF4-FFF2-40B4-BE49-F238E27FC236}">
              <a16:creationId xmlns:a16="http://schemas.microsoft.com/office/drawing/2014/main" id="{9EB9D21E-B6D0-4446-BF6B-BD038103B15F}"/>
            </a:ext>
            <a:ext uri="{147F2762-F138-4A5C-976F-8EAC2B608ADB}">
              <a16:predDERef xmlns:a16="http://schemas.microsoft.com/office/drawing/2014/main" pred="{795E4C60-F4FC-1645-830C-3327204D57A7}"/>
            </a:ext>
          </a:extLst>
        </xdr:cNvPr>
        <xdr:cNvSpPr txBox="1"/>
      </xdr:nvSpPr>
      <xdr:spPr>
        <a:xfrm>
          <a:off x="4872566" y="5278966"/>
          <a:ext cx="1075267" cy="135467"/>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fr-CA" sz="800" b="0" i="0">
              <a:solidFill>
                <a:srgbClr val="00669B"/>
              </a:solidFill>
              <a:latin typeface="Calibri" panose="020F0502020204030204" pitchFamily="34" charset="0"/>
              <a:ea typeface="Calibri" panose="020F0502020204030204" pitchFamily="34" charset="0"/>
              <a:cs typeface="Calibri" panose="020F0502020204030204" pitchFamily="34" charset="0"/>
            </a:rPr>
            <a:t>Lien vers le site Web</a:t>
          </a:r>
        </a:p>
      </xdr:txBody>
    </xdr:sp>
    <xdr:clientData/>
  </xdr:twoCellAnchor>
  <xdr:twoCellAnchor>
    <xdr:from>
      <xdr:col>1</xdr:col>
      <xdr:colOff>4624917</xdr:colOff>
      <xdr:row>28</xdr:row>
      <xdr:rowOff>139700</xdr:rowOff>
    </xdr:from>
    <xdr:to>
      <xdr:col>1</xdr:col>
      <xdr:colOff>5727700</xdr:colOff>
      <xdr:row>30</xdr:row>
      <xdr:rowOff>4234</xdr:rowOff>
    </xdr:to>
    <xdr:sp macro="" textlink="">
      <xdr:nvSpPr>
        <xdr:cNvPr id="6" name="TextBox 1">
          <a:hlinkClick xmlns:r="http://schemas.openxmlformats.org/officeDocument/2006/relationships" r:id="rId9"/>
          <a:extLst>
            <a:ext uri="{FF2B5EF4-FFF2-40B4-BE49-F238E27FC236}">
              <a16:creationId xmlns:a16="http://schemas.microsoft.com/office/drawing/2014/main" id="{0BE72E67-74A4-459B-994A-2810C4096C92}"/>
            </a:ext>
            <a:ext uri="{147F2762-F138-4A5C-976F-8EAC2B608ADB}">
              <a16:predDERef xmlns:a16="http://schemas.microsoft.com/office/drawing/2014/main" pred="{795E4C60-F4FC-1645-830C-3327204D57A7}"/>
            </a:ext>
          </a:extLst>
        </xdr:cNvPr>
        <xdr:cNvSpPr txBox="1"/>
      </xdr:nvSpPr>
      <xdr:spPr>
        <a:xfrm>
          <a:off x="4878917" y="5528733"/>
          <a:ext cx="1102783" cy="169334"/>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fr-CA" sz="800" b="0" i="0">
              <a:solidFill>
                <a:srgbClr val="00669B"/>
              </a:solidFill>
              <a:latin typeface="Calibri" panose="020F0502020204030204" pitchFamily="34" charset="0"/>
              <a:ea typeface="Calibri" panose="020F0502020204030204" pitchFamily="34" charset="0"/>
              <a:cs typeface="Calibri" panose="020F0502020204030204" pitchFamily="34" charset="0"/>
            </a:rPr>
            <a:t>Lien vers le site Web</a:t>
          </a:r>
        </a:p>
      </xdr:txBody>
    </xdr:sp>
    <xdr:clientData/>
  </xdr:twoCellAnchor>
  <xdr:twoCellAnchor>
    <xdr:from>
      <xdr:col>1</xdr:col>
      <xdr:colOff>4624916</xdr:colOff>
      <xdr:row>31</xdr:row>
      <xdr:rowOff>21167</xdr:rowOff>
    </xdr:from>
    <xdr:to>
      <xdr:col>1</xdr:col>
      <xdr:colOff>5731933</xdr:colOff>
      <xdr:row>32</xdr:row>
      <xdr:rowOff>20743</xdr:rowOff>
    </xdr:to>
    <xdr:sp macro="" textlink="">
      <xdr:nvSpPr>
        <xdr:cNvPr id="11" name="TextBox 1">
          <a:hlinkClick xmlns:r="http://schemas.openxmlformats.org/officeDocument/2006/relationships" r:id="rId10"/>
          <a:extLst>
            <a:ext uri="{FF2B5EF4-FFF2-40B4-BE49-F238E27FC236}">
              <a16:creationId xmlns:a16="http://schemas.microsoft.com/office/drawing/2014/main" id="{C18AB635-1D4F-4BF4-9A2D-AC98DA0A9B0E}"/>
            </a:ext>
            <a:ext uri="{147F2762-F138-4A5C-976F-8EAC2B608ADB}">
              <a16:predDERef xmlns:a16="http://schemas.microsoft.com/office/drawing/2014/main" pred="{795E4C60-F4FC-1645-830C-3327204D57A7}"/>
            </a:ext>
          </a:extLst>
        </xdr:cNvPr>
        <xdr:cNvSpPr txBox="1"/>
      </xdr:nvSpPr>
      <xdr:spPr>
        <a:xfrm>
          <a:off x="4878916" y="5867400"/>
          <a:ext cx="1107017" cy="151976"/>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fr-CA" sz="800" b="0" i="0">
              <a:solidFill>
                <a:srgbClr val="00669B"/>
              </a:solidFill>
              <a:latin typeface="Calibri" panose="020F0502020204030204" pitchFamily="34" charset="0"/>
              <a:ea typeface="Calibri" panose="020F0502020204030204" pitchFamily="34" charset="0"/>
              <a:cs typeface="Calibri" panose="020F0502020204030204" pitchFamily="34" charset="0"/>
            </a:rPr>
            <a:t>Lien vers le site Web</a:t>
          </a:r>
        </a:p>
      </xdr:txBody>
    </xdr:sp>
    <xdr:clientData/>
  </xdr:twoCellAnchor>
  <xdr:twoCellAnchor>
    <xdr:from>
      <xdr:col>1</xdr:col>
      <xdr:colOff>5351991</xdr:colOff>
      <xdr:row>8</xdr:row>
      <xdr:rowOff>148166</xdr:rowOff>
    </xdr:from>
    <xdr:to>
      <xdr:col>2</xdr:col>
      <xdr:colOff>186266</xdr:colOff>
      <xdr:row>9</xdr:row>
      <xdr:rowOff>122766</xdr:rowOff>
    </xdr:to>
    <xdr:sp macro="" textlink="">
      <xdr:nvSpPr>
        <xdr:cNvPr id="10" name="TextBox 9">
          <a:hlinkClick xmlns:r="http://schemas.openxmlformats.org/officeDocument/2006/relationships" r:id="rId11"/>
          <a:extLst>
            <a:ext uri="{FF2B5EF4-FFF2-40B4-BE49-F238E27FC236}">
              <a16:creationId xmlns:a16="http://schemas.microsoft.com/office/drawing/2014/main" id="{322685F8-A17C-4925-AD52-FC64BAC55908}"/>
            </a:ext>
          </a:extLst>
        </xdr:cNvPr>
        <xdr:cNvSpPr txBox="1"/>
      </xdr:nvSpPr>
      <xdr:spPr>
        <a:xfrm>
          <a:off x="5605991" y="1921933"/>
          <a:ext cx="1158875" cy="12700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3421379</xdr:colOff>
      <xdr:row>49</xdr:row>
      <xdr:rowOff>145627</xdr:rowOff>
    </xdr:from>
    <xdr:to>
      <xdr:col>1</xdr:col>
      <xdr:colOff>4508500</xdr:colOff>
      <xdr:row>50</xdr:row>
      <xdr:rowOff>135467</xdr:rowOff>
    </xdr:to>
    <xdr:sp macro="" textlink="">
      <xdr:nvSpPr>
        <xdr:cNvPr id="9" name="TextBox 8">
          <a:hlinkClick xmlns:r="http://schemas.openxmlformats.org/officeDocument/2006/relationships" r:id="rId12"/>
          <a:extLst>
            <a:ext uri="{FF2B5EF4-FFF2-40B4-BE49-F238E27FC236}">
              <a16:creationId xmlns:a16="http://schemas.microsoft.com/office/drawing/2014/main" id="{0F1A44F9-99F4-44EE-9E38-0BEAD11C8F18}"/>
            </a:ext>
          </a:extLst>
        </xdr:cNvPr>
        <xdr:cNvSpPr txBox="1"/>
      </xdr:nvSpPr>
      <xdr:spPr>
        <a:xfrm>
          <a:off x="3675379" y="8925560"/>
          <a:ext cx="1087121" cy="15494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5328103</xdr:colOff>
      <xdr:row>10</xdr:row>
      <xdr:rowOff>20682</xdr:rowOff>
    </xdr:from>
    <xdr:to>
      <xdr:col>2</xdr:col>
      <xdr:colOff>160261</xdr:colOff>
      <xdr:row>10</xdr:row>
      <xdr:rowOff>126514</xdr:rowOff>
    </xdr:to>
    <xdr:sp macro="" textlink="">
      <xdr:nvSpPr>
        <xdr:cNvPr id="18" name="TextBox 17">
          <a:hlinkClick xmlns:r="http://schemas.openxmlformats.org/officeDocument/2006/relationships" r:id="rId13"/>
          <a:extLst>
            <a:ext uri="{FF2B5EF4-FFF2-40B4-BE49-F238E27FC236}">
              <a16:creationId xmlns:a16="http://schemas.microsoft.com/office/drawing/2014/main" id="{BA31A835-CF11-4826-B048-435F418A46A4}"/>
            </a:ext>
          </a:extLst>
        </xdr:cNvPr>
        <xdr:cNvSpPr txBox="1"/>
      </xdr:nvSpPr>
      <xdr:spPr>
        <a:xfrm>
          <a:off x="5593714" y="2115093"/>
          <a:ext cx="1468090" cy="105832"/>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5351991</xdr:colOff>
      <xdr:row>11</xdr:row>
      <xdr:rowOff>21166</xdr:rowOff>
    </xdr:from>
    <xdr:to>
      <xdr:col>2</xdr:col>
      <xdr:colOff>182033</xdr:colOff>
      <xdr:row>11</xdr:row>
      <xdr:rowOff>135466</xdr:rowOff>
    </xdr:to>
    <xdr:sp macro="" textlink="">
      <xdr:nvSpPr>
        <xdr:cNvPr id="19" name="TextBox 18">
          <a:hlinkClick xmlns:r="http://schemas.openxmlformats.org/officeDocument/2006/relationships" r:id="rId14"/>
          <a:extLst>
            <a:ext uri="{FF2B5EF4-FFF2-40B4-BE49-F238E27FC236}">
              <a16:creationId xmlns:a16="http://schemas.microsoft.com/office/drawing/2014/main" id="{E5A89B3F-0D84-4628-B479-838C5A5CA78E}"/>
            </a:ext>
          </a:extLst>
        </xdr:cNvPr>
        <xdr:cNvSpPr txBox="1"/>
      </xdr:nvSpPr>
      <xdr:spPr>
        <a:xfrm>
          <a:off x="5605991" y="2328333"/>
          <a:ext cx="1154642" cy="11430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chemeClr val="accent1"/>
              </a:solidFill>
              <a:latin typeface="Calibri" panose="020F0502020204030204" pitchFamily="34" charset="0"/>
              <a:cs typeface="Calibri" panose="020F0502020204030204" pitchFamily="34" charset="0"/>
            </a:rPr>
            <a:t>Lien vers le site Web</a:t>
          </a:r>
        </a:p>
      </xdr:txBody>
    </xdr:sp>
    <xdr:clientData/>
  </xdr:twoCellAnchor>
  <xdr:twoCellAnchor>
    <xdr:from>
      <xdr:col>1</xdr:col>
      <xdr:colOff>3428152</xdr:colOff>
      <xdr:row>51</xdr:row>
      <xdr:rowOff>139700</xdr:rowOff>
    </xdr:from>
    <xdr:to>
      <xdr:col>1</xdr:col>
      <xdr:colOff>4555066</xdr:colOff>
      <xdr:row>52</xdr:row>
      <xdr:rowOff>134620</xdr:rowOff>
    </xdr:to>
    <xdr:sp macro="" textlink="">
      <xdr:nvSpPr>
        <xdr:cNvPr id="20" name="TextBox 19">
          <a:hlinkClick xmlns:r="http://schemas.openxmlformats.org/officeDocument/2006/relationships" r:id="rId15"/>
          <a:extLst>
            <a:ext uri="{FF2B5EF4-FFF2-40B4-BE49-F238E27FC236}">
              <a16:creationId xmlns:a16="http://schemas.microsoft.com/office/drawing/2014/main" id="{D5DC2A6B-9602-4B5F-872F-02FECB4011EA}"/>
            </a:ext>
          </a:extLst>
        </xdr:cNvPr>
        <xdr:cNvSpPr txBox="1"/>
      </xdr:nvSpPr>
      <xdr:spPr>
        <a:xfrm>
          <a:off x="3682152" y="9237133"/>
          <a:ext cx="1126914" cy="14732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A" sz="800" b="0" i="0">
              <a:solidFill>
                <a:srgbClr val="00669B"/>
              </a:solidFill>
              <a:latin typeface="Calibri" panose="020F0502020204030204" pitchFamily="34" charset="0"/>
              <a:cs typeface="Calibri" panose="020F0502020204030204" pitchFamily="34" charset="0"/>
            </a:rPr>
            <a:t>Lien vers le site Web</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44F37-B376-BC4D-A2F1-2BCE6A344912}">
  <sheetPr codeName="Sheet1">
    <tabColor theme="1"/>
  </sheetPr>
  <dimension ref="A1:C63"/>
  <sheetViews>
    <sheetView showGridLines="0" showRowColHeaders="0" tabSelected="1" showRuler="0" defaultGridColor="0" colorId="22" zoomScale="175" zoomScaleNormal="175" zoomScalePageLayoutView="150" workbookViewId="0">
      <selection activeCell="E11" sqref="E11"/>
    </sheetView>
  </sheetViews>
  <sheetFormatPr defaultColWidth="12" defaultRowHeight="14.25" customHeight="1"/>
  <cols>
    <col min="1" max="1" width="5" customWidth="1"/>
    <col min="2" max="2" width="124.42578125" style="108" customWidth="1"/>
    <col min="3" max="3" width="4.42578125" customWidth="1"/>
    <col min="4" max="4" width="3.42578125" customWidth="1"/>
    <col min="6" max="6" width="5" customWidth="1"/>
    <col min="8" max="8" width="3.42578125" customWidth="1"/>
    <col min="10" max="10" width="4.42578125" customWidth="1"/>
  </cols>
  <sheetData>
    <row r="1" spans="1:3" ht="28.95" customHeight="1">
      <c r="A1" s="69"/>
      <c r="B1" s="184" t="s">
        <v>0</v>
      </c>
      <c r="C1" s="183"/>
    </row>
    <row r="2" spans="1:3" ht="13.95" customHeight="1">
      <c r="A2" s="70"/>
      <c r="B2" s="105"/>
      <c r="C2" s="71"/>
    </row>
    <row r="3" spans="1:3" ht="13.95" customHeight="1">
      <c r="A3" s="70"/>
      <c r="B3" s="265" t="s">
        <v>1</v>
      </c>
      <c r="C3" s="71"/>
    </row>
    <row r="4" spans="1:3" ht="30.6">
      <c r="A4" s="70"/>
      <c r="B4" s="266" t="s">
        <v>2</v>
      </c>
      <c r="C4" s="71"/>
    </row>
    <row r="5" spans="1:3" ht="12" customHeight="1">
      <c r="A5" s="70"/>
      <c r="B5" s="106"/>
      <c r="C5" s="71"/>
    </row>
    <row r="6" spans="1:3" ht="15" customHeight="1">
      <c r="A6" s="70"/>
      <c r="B6" s="121" t="s">
        <v>3</v>
      </c>
      <c r="C6" s="71"/>
    </row>
    <row r="7" spans="1:3" ht="12" customHeight="1">
      <c r="A7" s="70"/>
      <c r="B7" s="107"/>
      <c r="C7" s="71"/>
    </row>
    <row r="8" spans="1:3" ht="12" customHeight="1">
      <c r="A8" s="70"/>
      <c r="B8" s="115" t="s">
        <v>4</v>
      </c>
      <c r="C8" s="71"/>
    </row>
    <row r="9" spans="1:3" ht="12" customHeight="1">
      <c r="A9" s="70"/>
      <c r="B9" s="115"/>
      <c r="C9" s="71"/>
    </row>
    <row r="10" spans="1:3" ht="15" customHeight="1">
      <c r="A10" s="70"/>
      <c r="B10" s="116" t="s">
        <v>5</v>
      </c>
      <c r="C10" s="71"/>
    </row>
    <row r="11" spans="1:3" ht="15" customHeight="1">
      <c r="A11" s="70"/>
      <c r="B11" s="293" t="s">
        <v>6</v>
      </c>
      <c r="C11" s="71"/>
    </row>
    <row r="12" spans="1:3" ht="15" customHeight="1">
      <c r="A12" s="70"/>
      <c r="B12" s="293" t="s">
        <v>7</v>
      </c>
      <c r="C12" s="71"/>
    </row>
    <row r="13" spans="1:3" ht="15" customHeight="1">
      <c r="A13" s="70"/>
      <c r="B13" s="306" t="s">
        <v>8</v>
      </c>
      <c r="C13" s="71"/>
    </row>
    <row r="14" spans="1:3" ht="15" customHeight="1">
      <c r="A14" s="70"/>
      <c r="B14" s="307" t="s">
        <v>9</v>
      </c>
      <c r="C14" s="71"/>
    </row>
    <row r="15" spans="1:3" ht="15" customHeight="1">
      <c r="A15" s="70"/>
      <c r="B15" s="307" t="s">
        <v>10</v>
      </c>
      <c r="C15" s="71"/>
    </row>
    <row r="16" spans="1:3" ht="24.45" customHeight="1">
      <c r="A16" s="70"/>
      <c r="B16" s="118" t="s">
        <v>11</v>
      </c>
      <c r="C16" s="71"/>
    </row>
    <row r="17" spans="1:3" ht="12" customHeight="1">
      <c r="A17" s="70"/>
      <c r="B17" s="117"/>
      <c r="C17" s="71"/>
    </row>
    <row r="18" spans="1:3" ht="12" customHeight="1">
      <c r="A18" s="70"/>
      <c r="B18" s="106" t="s">
        <v>12</v>
      </c>
      <c r="C18" s="71"/>
    </row>
    <row r="19" spans="1:3" ht="12" customHeight="1">
      <c r="A19" s="70"/>
      <c r="B19" s="106"/>
      <c r="C19" s="71"/>
    </row>
    <row r="20" spans="1:3" ht="12" customHeight="1">
      <c r="A20" s="70"/>
      <c r="B20" s="106" t="s">
        <v>13</v>
      </c>
      <c r="C20" s="71"/>
    </row>
    <row r="21" spans="1:3" ht="12" customHeight="1">
      <c r="A21" s="70"/>
      <c r="B21" s="106"/>
      <c r="C21" s="71"/>
    </row>
    <row r="22" spans="1:3" ht="12" customHeight="1">
      <c r="A22" s="70"/>
      <c r="B22" s="292" t="s">
        <v>14</v>
      </c>
      <c r="C22" s="71"/>
    </row>
    <row r="23" spans="1:3" ht="23.25" customHeight="1">
      <c r="A23" s="70"/>
      <c r="B23" s="268"/>
      <c r="C23" s="71"/>
    </row>
    <row r="24" spans="1:3" ht="12" customHeight="1">
      <c r="A24" s="70"/>
      <c r="B24" s="267"/>
      <c r="C24" s="71"/>
    </row>
    <row r="25" spans="1:3" ht="12" customHeight="1">
      <c r="A25" s="70"/>
      <c r="B25" s="267"/>
      <c r="C25" s="71"/>
    </row>
    <row r="26" spans="1:3" ht="15" customHeight="1">
      <c r="A26" s="70"/>
      <c r="B26" s="112" t="s">
        <v>15</v>
      </c>
      <c r="C26" s="71"/>
    </row>
    <row r="27" spans="1:3" ht="12" customHeight="1">
      <c r="A27" s="70"/>
      <c r="B27" s="267"/>
      <c r="C27" s="71"/>
    </row>
    <row r="28" spans="1:3" ht="12" customHeight="1">
      <c r="A28" s="70"/>
      <c r="B28" s="290" t="s">
        <v>16</v>
      </c>
      <c r="C28" s="71"/>
    </row>
    <row r="29" spans="1:3" ht="12" customHeight="1">
      <c r="A29" s="70"/>
      <c r="B29" s="267"/>
      <c r="C29" s="71"/>
    </row>
    <row r="30" spans="1:3" ht="12" customHeight="1">
      <c r="A30" s="70"/>
      <c r="B30" s="290" t="s">
        <v>17</v>
      </c>
      <c r="C30" s="71"/>
    </row>
    <row r="31" spans="1:3" ht="12" customHeight="1">
      <c r="A31" s="70"/>
      <c r="B31" s="267"/>
      <c r="C31" s="71"/>
    </row>
    <row r="32" spans="1:3" ht="12" customHeight="1">
      <c r="A32" s="70"/>
      <c r="B32" s="290" t="s">
        <v>18</v>
      </c>
      <c r="C32" s="71"/>
    </row>
    <row r="33" spans="1:3" ht="12" customHeight="1">
      <c r="A33" s="70"/>
      <c r="B33" s="267"/>
      <c r="C33" s="71"/>
    </row>
    <row r="34" spans="1:3" ht="15" customHeight="1">
      <c r="A34" s="320"/>
      <c r="B34" s="112" t="s">
        <v>19</v>
      </c>
      <c r="C34" s="321"/>
    </row>
    <row r="35" spans="1:3" ht="13.2" customHeight="1">
      <c r="A35" s="320"/>
      <c r="B35" s="114"/>
      <c r="C35" s="321"/>
    </row>
    <row r="36" spans="1:3" ht="13.2" customHeight="1">
      <c r="A36" s="320"/>
      <c r="B36" s="109"/>
      <c r="C36" s="321"/>
    </row>
    <row r="37" spans="1:3" ht="13.2" customHeight="1">
      <c r="A37" s="320"/>
      <c r="B37" s="111" t="s">
        <v>20</v>
      </c>
      <c r="C37" s="321"/>
    </row>
    <row r="38" spans="1:3" ht="13.2" customHeight="1">
      <c r="A38" s="320"/>
      <c r="B38" s="1"/>
      <c r="C38" s="321"/>
    </row>
    <row r="39" spans="1:3" ht="13.2" customHeight="1">
      <c r="A39" s="320"/>
      <c r="B39" s="256" t="s">
        <v>21</v>
      </c>
      <c r="C39" s="321"/>
    </row>
    <row r="40" spans="1:3" ht="13.2" customHeight="1">
      <c r="A40" s="320"/>
      <c r="B40" s="109"/>
      <c r="C40" s="321"/>
    </row>
    <row r="41" spans="1:3" ht="13.2" customHeight="1">
      <c r="A41" s="320"/>
      <c r="B41" s="112" t="s">
        <v>22</v>
      </c>
      <c r="C41" s="321"/>
    </row>
    <row r="42" spans="1:3" ht="13.2" customHeight="1">
      <c r="A42" s="320"/>
      <c r="B42" s="109"/>
      <c r="C42" s="321"/>
    </row>
    <row r="43" spans="1:3" ht="13.2" customHeight="1">
      <c r="A43" s="320"/>
      <c r="B43" s="109" t="s">
        <v>23</v>
      </c>
      <c r="C43" s="321"/>
    </row>
    <row r="44" spans="1:3" ht="12" customHeight="1">
      <c r="A44" s="320"/>
      <c r="B44" s="109"/>
      <c r="C44" s="321"/>
    </row>
    <row r="45" spans="1:3" ht="13.2" customHeight="1">
      <c r="A45" s="320"/>
      <c r="B45" s="109" t="s">
        <v>24</v>
      </c>
      <c r="C45" s="321"/>
    </row>
    <row r="46" spans="1:3" ht="12" customHeight="1">
      <c r="A46" s="320"/>
      <c r="B46" s="109"/>
      <c r="C46" s="321"/>
    </row>
    <row r="47" spans="1:3" ht="13.2" customHeight="1">
      <c r="A47" s="320"/>
      <c r="B47" s="109" t="s">
        <v>25</v>
      </c>
      <c r="C47" s="321"/>
    </row>
    <row r="48" spans="1:3" ht="13.2" customHeight="1">
      <c r="A48" s="320"/>
      <c r="B48" s="109"/>
      <c r="C48" s="321"/>
    </row>
    <row r="49" spans="1:3" ht="12" customHeight="1">
      <c r="A49" s="320"/>
      <c r="B49" s="109" t="s">
        <v>26</v>
      </c>
      <c r="C49" s="321"/>
    </row>
    <row r="50" spans="1:3" ht="13.2" customHeight="1">
      <c r="A50" s="320"/>
      <c r="B50" s="109"/>
      <c r="C50" s="321"/>
    </row>
    <row r="51" spans="1:3" ht="12" customHeight="1">
      <c r="A51" s="320"/>
      <c r="B51" s="109" t="s">
        <v>27</v>
      </c>
      <c r="C51" s="321"/>
    </row>
    <row r="52" spans="1:3" ht="12" customHeight="1">
      <c r="A52" s="320"/>
      <c r="B52" s="109"/>
      <c r="C52" s="321"/>
    </row>
    <row r="53" spans="1:3" ht="12" customHeight="1">
      <c r="A53" s="320"/>
      <c r="B53" s="109" t="s">
        <v>28</v>
      </c>
      <c r="C53" s="321"/>
    </row>
    <row r="54" spans="1:3" ht="12" customHeight="1">
      <c r="A54" s="320"/>
      <c r="B54" s="109"/>
      <c r="C54" s="321"/>
    </row>
    <row r="55" spans="1:3" ht="15" customHeight="1">
      <c r="A55" s="320"/>
      <c r="B55" s="113" t="s">
        <v>29</v>
      </c>
      <c r="C55" s="321"/>
    </row>
    <row r="56" spans="1:3" ht="13.2" customHeight="1">
      <c r="A56" s="320"/>
      <c r="B56" s="119"/>
      <c r="C56" s="321"/>
    </row>
    <row r="57" spans="1:3" ht="13.2" customHeight="1">
      <c r="A57" s="320"/>
      <c r="B57" s="119"/>
      <c r="C57" s="321"/>
    </row>
    <row r="58" spans="1:3" ht="13.2" customHeight="1">
      <c r="A58" s="320"/>
      <c r="B58" s="110"/>
      <c r="C58" s="321"/>
    </row>
    <row r="59" spans="1:3" ht="13.2" customHeight="1">
      <c r="A59" s="102"/>
      <c r="B59" s="255"/>
      <c r="C59" s="103"/>
    </row>
    <row r="60" spans="1:3" ht="13.2" customHeight="1">
      <c r="A60" s="70"/>
      <c r="B60" s="105"/>
      <c r="C60" s="71"/>
    </row>
    <row r="61" spans="1:3" ht="14.25" customHeight="1">
      <c r="A61" s="70"/>
      <c r="B61" s="105"/>
      <c r="C61" s="71"/>
    </row>
    <row r="62" spans="1:3" ht="14.25" customHeight="1">
      <c r="A62" s="70"/>
      <c r="B62" s="105"/>
      <c r="C62" s="71"/>
    </row>
    <row r="63" spans="1:3" ht="14.25" customHeight="1">
      <c r="A63" s="49"/>
      <c r="B63" s="120"/>
      <c r="C63" s="50"/>
    </row>
  </sheetData>
  <sheetProtection selectLockedCells="1"/>
  <mergeCells count="2">
    <mergeCell ref="A34:A58"/>
    <mergeCell ref="C34:C58"/>
  </mergeCells>
  <pageMargins left="0.5" right="0.5" top="0.5" bottom="0.5" header="0.3" footer="0.3"/>
  <pageSetup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5C6B-F8E5-3440-B54D-D43802A22689}">
  <sheetPr codeName="Sheet2">
    <tabColor rgb="FF123985"/>
  </sheetPr>
  <dimension ref="A1:G106"/>
  <sheetViews>
    <sheetView showGridLines="0" showRowColHeaders="0" showRuler="0" zoomScale="150" zoomScaleNormal="150" zoomScalePageLayoutView="150" workbookViewId="0"/>
  </sheetViews>
  <sheetFormatPr defaultColWidth="12" defaultRowHeight="14.25" customHeight="1"/>
  <cols>
    <col min="1" max="1" width="4.42578125" customWidth="1"/>
    <col min="2" max="2" width="28" customWidth="1"/>
    <col min="3" max="3" width="31.28515625" customWidth="1"/>
    <col min="4" max="4" width="8.7109375" customWidth="1"/>
    <col min="5" max="5" width="28" customWidth="1"/>
    <col min="6" max="6" width="31.28515625" customWidth="1"/>
    <col min="7" max="7" width="7.28515625" customWidth="1"/>
  </cols>
  <sheetData>
    <row r="1" spans="1:7" ht="28.95" customHeight="1">
      <c r="A1" s="21"/>
      <c r="B1" s="51" t="s">
        <v>30</v>
      </c>
      <c r="C1" s="2"/>
      <c r="D1" s="83"/>
      <c r="E1" s="2"/>
      <c r="F1" s="52"/>
      <c r="G1" s="176" t="str">
        <f>IF(ISBLANK(Project_Name), "", UPPER(Project_Name))</f>
        <v/>
      </c>
    </row>
    <row r="2" spans="1:7" ht="14.25" customHeight="1">
      <c r="A2" s="3"/>
      <c r="B2" s="4"/>
      <c r="C2" s="4"/>
      <c r="D2" s="1"/>
      <c r="E2" s="4"/>
      <c r="F2" s="4"/>
      <c r="G2" s="5"/>
    </row>
    <row r="3" spans="1:7" ht="14.25" customHeight="1">
      <c r="A3" s="3"/>
      <c r="B3" s="4" t="s">
        <v>31</v>
      </c>
      <c r="C3" s="4"/>
      <c r="D3" s="1"/>
      <c r="E3" s="4"/>
      <c r="F3" s="4"/>
      <c r="G3" s="5"/>
    </row>
    <row r="4" spans="1:7" ht="14.25" customHeight="1">
      <c r="A4" s="3"/>
      <c r="B4" s="4"/>
      <c r="C4" s="4"/>
      <c r="D4" s="1"/>
      <c r="E4" s="4"/>
      <c r="F4" s="4"/>
      <c r="G4" s="5"/>
    </row>
    <row r="5" spans="1:7" ht="14.25" customHeight="1">
      <c r="A5" s="3"/>
      <c r="B5" s="14" t="s">
        <v>32</v>
      </c>
      <c r="C5" s="6"/>
      <c r="D5" s="82"/>
      <c r="E5" s="6"/>
      <c r="F5" s="6"/>
      <c r="G5" s="5"/>
    </row>
    <row r="6" spans="1:7" ht="13.95" customHeight="1">
      <c r="A6" s="3"/>
      <c r="B6" s="4" t="s">
        <v>33</v>
      </c>
      <c r="C6" s="4"/>
      <c r="E6" s="4"/>
      <c r="F6" s="4"/>
      <c r="G6" s="5"/>
    </row>
    <row r="7" spans="1:7" ht="23.4" customHeight="1">
      <c r="A7" s="3"/>
      <c r="B7" s="322" t="s">
        <v>34</v>
      </c>
      <c r="C7" s="322"/>
      <c r="D7" s="1"/>
      <c r="E7" s="294" t="b">
        <v>0</v>
      </c>
      <c r="F7" s="4"/>
      <c r="G7" s="5"/>
    </row>
    <row r="8" spans="1:7" ht="14.25" customHeight="1">
      <c r="A8" s="3"/>
      <c r="B8" s="4"/>
      <c r="C8" s="39" t="s">
        <v>35</v>
      </c>
      <c r="D8" s="1"/>
      <c r="E8" s="294" t="b">
        <v>0</v>
      </c>
      <c r="F8" s="4"/>
      <c r="G8" s="5"/>
    </row>
    <row r="9" spans="1:7" ht="14.25" customHeight="1">
      <c r="A9" s="3"/>
      <c r="B9" s="4"/>
      <c r="C9" s="39" t="s">
        <v>36</v>
      </c>
      <c r="D9" s="1"/>
      <c r="E9" s="294" t="b">
        <v>0</v>
      </c>
      <c r="F9" s="4"/>
      <c r="G9" s="5"/>
    </row>
    <row r="10" spans="1:7" ht="14.25" customHeight="1">
      <c r="A10" s="3"/>
      <c r="B10" s="4"/>
      <c r="C10" s="39" t="s">
        <v>37</v>
      </c>
      <c r="D10" s="1"/>
      <c r="E10" s="294" t="b">
        <v>0</v>
      </c>
      <c r="F10" s="4"/>
      <c r="G10" s="5"/>
    </row>
    <row r="11" spans="1:7" ht="15" customHeight="1">
      <c r="A11" s="3"/>
      <c r="B11" s="4"/>
      <c r="C11" s="4"/>
      <c r="E11" s="4"/>
      <c r="F11" s="4"/>
      <c r="G11" s="5"/>
    </row>
    <row r="12" spans="1:7" ht="14.25" customHeight="1">
      <c r="A12" s="3"/>
      <c r="B12" s="14" t="s">
        <v>38</v>
      </c>
      <c r="C12" s="6"/>
      <c r="D12" s="82"/>
      <c r="E12" s="6"/>
      <c r="F12" s="6"/>
      <c r="G12" s="5"/>
    </row>
    <row r="13" spans="1:7" ht="7.2" customHeight="1">
      <c r="A13" s="3"/>
      <c r="B13" s="15"/>
      <c r="C13" s="7"/>
      <c r="D13" s="1"/>
      <c r="E13" s="7"/>
      <c r="F13" s="7"/>
      <c r="G13" s="5"/>
    </row>
    <row r="14" spans="1:7" ht="14.25" customHeight="1">
      <c r="A14" s="3"/>
      <c r="B14" s="9" t="s">
        <v>39</v>
      </c>
      <c r="C14" s="72"/>
      <c r="D14" s="1"/>
      <c r="E14" s="9" t="s">
        <v>40</v>
      </c>
      <c r="F14" s="72"/>
      <c r="G14" s="5"/>
    </row>
    <row r="15" spans="1:7" ht="14.25" customHeight="1">
      <c r="A15" s="3"/>
      <c r="B15" s="9" t="s">
        <v>41</v>
      </c>
      <c r="C15" s="72"/>
      <c r="D15" s="1"/>
      <c r="E15" s="9" t="s">
        <v>42</v>
      </c>
      <c r="F15" s="72"/>
      <c r="G15" s="5"/>
    </row>
    <row r="16" spans="1:7" ht="14.25" customHeight="1">
      <c r="A16" s="3"/>
      <c r="B16" s="9" t="s">
        <v>43</v>
      </c>
      <c r="C16" s="72"/>
      <c r="D16" s="1"/>
      <c r="E16" s="9" t="s">
        <v>44</v>
      </c>
      <c r="F16" s="72"/>
      <c r="G16" s="5"/>
    </row>
    <row r="17" spans="1:7" ht="14.25" customHeight="1">
      <c r="A17" s="3"/>
      <c r="B17" s="9" t="s">
        <v>45</v>
      </c>
      <c r="C17" s="72"/>
      <c r="D17" s="1"/>
      <c r="E17" s="9" t="s">
        <v>46</v>
      </c>
      <c r="F17" s="72"/>
      <c r="G17" s="5"/>
    </row>
    <row r="18" spans="1:7" ht="14.25" customHeight="1">
      <c r="A18" s="3"/>
      <c r="B18" s="9" t="s">
        <v>47</v>
      </c>
      <c r="C18" s="72"/>
      <c r="D18" s="1"/>
      <c r="E18" s="9" t="s">
        <v>48</v>
      </c>
      <c r="F18" s="72"/>
      <c r="G18" s="5"/>
    </row>
    <row r="19" spans="1:7" ht="7.2" customHeight="1">
      <c r="A19" s="3"/>
      <c r="B19" s="4"/>
      <c r="C19" s="4"/>
      <c r="E19" s="4"/>
      <c r="F19" s="4"/>
      <c r="G19" s="5"/>
    </row>
    <row r="20" spans="1:7" ht="14.25" customHeight="1">
      <c r="A20" s="3"/>
      <c r="B20" s="16" t="s">
        <v>49</v>
      </c>
      <c r="C20" s="6"/>
      <c r="D20" s="82"/>
      <c r="E20" s="6"/>
      <c r="F20" s="6"/>
      <c r="G20" s="5"/>
    </row>
    <row r="21" spans="1:7" ht="7.2" customHeight="1">
      <c r="A21" s="3"/>
      <c r="B21" s="17"/>
      <c r="C21" s="7"/>
      <c r="D21" s="1"/>
      <c r="E21" s="7"/>
      <c r="F21" s="7"/>
      <c r="G21" s="5"/>
    </row>
    <row r="22" spans="1:7" ht="14.25" customHeight="1">
      <c r="A22" s="3"/>
      <c r="B22" s="9" t="s">
        <v>50</v>
      </c>
      <c r="C22" s="72"/>
      <c r="D22" s="1"/>
      <c r="E22" s="9" t="s">
        <v>42</v>
      </c>
      <c r="F22" s="72"/>
      <c r="G22" s="5"/>
    </row>
    <row r="23" spans="1:7" ht="14.25" customHeight="1">
      <c r="A23" s="3"/>
      <c r="B23" s="9" t="s">
        <v>51</v>
      </c>
      <c r="C23" s="72"/>
      <c r="D23" s="1"/>
      <c r="E23" s="9" t="s">
        <v>44</v>
      </c>
      <c r="F23" s="72"/>
      <c r="G23" s="5"/>
    </row>
    <row r="24" spans="1:7" ht="14.25" customHeight="1">
      <c r="A24" s="3"/>
      <c r="B24" s="9" t="s">
        <v>52</v>
      </c>
      <c r="C24" s="72"/>
      <c r="D24" s="1"/>
      <c r="E24" s="9" t="s">
        <v>46</v>
      </c>
      <c r="F24" s="72"/>
      <c r="G24" s="5"/>
    </row>
    <row r="25" spans="1:7" ht="14.25" customHeight="1">
      <c r="A25" s="3"/>
      <c r="B25" s="12" t="s">
        <v>53</v>
      </c>
      <c r="C25" s="73"/>
      <c r="D25" s="1"/>
      <c r="E25" s="9" t="s">
        <v>48</v>
      </c>
      <c r="F25" s="72"/>
      <c r="G25" s="5"/>
    </row>
    <row r="26" spans="1:7" ht="7.2" customHeight="1">
      <c r="A26" s="3"/>
      <c r="B26" s="4"/>
      <c r="C26" s="4"/>
      <c r="D26" s="1"/>
      <c r="E26" s="4"/>
      <c r="F26" s="8"/>
      <c r="G26" s="5"/>
    </row>
    <row r="27" spans="1:7" ht="14.25" customHeight="1">
      <c r="A27" s="3"/>
      <c r="B27" s="16" t="s">
        <v>54</v>
      </c>
      <c r="C27" s="6"/>
      <c r="D27" s="82"/>
      <c r="E27" s="6"/>
      <c r="F27" s="6"/>
      <c r="G27" s="5"/>
    </row>
    <row r="28" spans="1:7" ht="7.2" customHeight="1">
      <c r="A28" s="3"/>
      <c r="B28" s="18"/>
      <c r="C28" s="4"/>
      <c r="D28" s="1"/>
      <c r="E28" s="4"/>
      <c r="F28" s="4"/>
      <c r="G28" s="5"/>
    </row>
    <row r="29" spans="1:7" ht="12" customHeight="1">
      <c r="A29" s="3"/>
      <c r="B29" s="295" t="s">
        <v>55</v>
      </c>
      <c r="C29" s="4"/>
      <c r="D29" s="308" t="b">
        <v>0</v>
      </c>
      <c r="E29" s="4"/>
      <c r="F29" s="4"/>
      <c r="G29" s="5"/>
    </row>
    <row r="30" spans="1:7" ht="10.199999999999999">
      <c r="A30" s="3"/>
      <c r="B30" s="295" t="s">
        <v>56</v>
      </c>
      <c r="C30" s="4"/>
      <c r="D30" s="1"/>
      <c r="E30" s="4"/>
      <c r="F30" s="4"/>
      <c r="G30" s="5"/>
    </row>
    <row r="31" spans="1:7" ht="7.2" customHeight="1">
      <c r="A31" s="3"/>
      <c r="B31" s="18"/>
      <c r="C31" s="4"/>
      <c r="D31" s="1"/>
      <c r="E31" s="4"/>
      <c r="F31" s="4"/>
      <c r="G31" s="5"/>
    </row>
    <row r="32" spans="1:7" ht="14.25" customHeight="1">
      <c r="A32" s="3"/>
      <c r="B32" s="9" t="s">
        <v>42</v>
      </c>
      <c r="C32" s="72"/>
      <c r="D32" s="1"/>
      <c r="E32" s="9" t="s">
        <v>57</v>
      </c>
      <c r="F32" s="73"/>
      <c r="G32" s="5"/>
    </row>
    <row r="33" spans="1:7" ht="14.25" customHeight="1">
      <c r="A33" s="3"/>
      <c r="B33" s="9" t="s">
        <v>58</v>
      </c>
      <c r="C33" s="72"/>
      <c r="D33" s="1"/>
      <c r="E33" s="269" t="s">
        <v>59</v>
      </c>
      <c r="F33" s="73"/>
      <c r="G33" s="5"/>
    </row>
    <row r="34" spans="1:7" ht="14.25" customHeight="1">
      <c r="A34" s="3"/>
      <c r="B34" s="9" t="s">
        <v>60</v>
      </c>
      <c r="C34" s="72"/>
      <c r="D34" s="1"/>
      <c r="E34" s="9" t="s">
        <v>61</v>
      </c>
      <c r="F34" s="73"/>
      <c r="G34" s="5"/>
    </row>
    <row r="35" spans="1:7" ht="20.399999999999999">
      <c r="A35" s="3"/>
      <c r="B35" s="39" t="s">
        <v>62</v>
      </c>
      <c r="C35" s="73"/>
      <c r="D35" s="1"/>
      <c r="E35" s="310" t="s">
        <v>63</v>
      </c>
      <c r="F35" s="73"/>
      <c r="G35" s="5"/>
    </row>
    <row r="36" spans="1:7" ht="7.2" customHeight="1">
      <c r="A36" s="3"/>
      <c r="B36" s="13"/>
      <c r="C36" s="4"/>
      <c r="D36" s="1"/>
      <c r="E36" s="4"/>
      <c r="F36" s="4"/>
      <c r="G36" s="5"/>
    </row>
    <row r="37" spans="1:7" ht="14.25" customHeight="1">
      <c r="A37" s="3"/>
      <c r="B37" s="16" t="s">
        <v>64</v>
      </c>
      <c r="C37" s="11"/>
      <c r="D37" s="82"/>
      <c r="E37" s="11"/>
      <c r="F37" s="11"/>
      <c r="G37" s="5"/>
    </row>
    <row r="38" spans="1:7" ht="7.2" customHeight="1">
      <c r="A38" s="3"/>
      <c r="B38" s="4"/>
      <c r="C38" s="4"/>
      <c r="D38" s="1"/>
      <c r="E38" s="4"/>
      <c r="F38" s="4"/>
      <c r="G38" s="5"/>
    </row>
    <row r="39" spans="1:7" ht="15" customHeight="1">
      <c r="A39" s="3"/>
      <c r="B39" s="10" t="s">
        <v>65</v>
      </c>
      <c r="C39" s="72"/>
      <c r="D39" s="1"/>
      <c r="E39" s="10" t="s">
        <v>66</v>
      </c>
      <c r="F39" s="180"/>
      <c r="G39" s="5"/>
    </row>
    <row r="40" spans="1:7" ht="20.399999999999999">
      <c r="A40" s="3"/>
      <c r="B40" s="10" t="s">
        <v>67</v>
      </c>
      <c r="C40" s="72"/>
      <c r="D40" s="1"/>
      <c r="E40" s="313" t="s">
        <v>68</v>
      </c>
      <c r="F40" s="181"/>
      <c r="G40" s="5"/>
    </row>
    <row r="41" spans="1:7" ht="30.6">
      <c r="A41" s="3"/>
      <c r="B41" s="10" t="s">
        <v>69</v>
      </c>
      <c r="C41" s="72"/>
      <c r="D41" s="1"/>
      <c r="E41" s="314" t="s">
        <v>70</v>
      </c>
      <c r="F41" s="181"/>
      <c r="G41" s="5"/>
    </row>
    <row r="42" spans="1:7" ht="10.199999999999999">
      <c r="A42" s="3"/>
      <c r="B42" s="10" t="s">
        <v>71</v>
      </c>
      <c r="C42" s="72"/>
      <c r="D42" s="1"/>
      <c r="E42" s="122" t="s">
        <v>72</v>
      </c>
      <c r="F42" s="181"/>
      <c r="G42" s="5"/>
    </row>
    <row r="43" spans="1:7" ht="20.399999999999999">
      <c r="A43" s="3"/>
      <c r="B43" s="10" t="s">
        <v>73</v>
      </c>
      <c r="C43" s="72"/>
      <c r="D43" s="1"/>
      <c r="E43" s="313" t="s">
        <v>74</v>
      </c>
      <c r="F43" s="182"/>
      <c r="G43" s="5"/>
    </row>
    <row r="44" spans="1:7" ht="30.6">
      <c r="A44" s="3"/>
      <c r="B44" s="10" t="s">
        <v>75</v>
      </c>
      <c r="C44" s="72"/>
      <c r="D44" s="1"/>
      <c r="E44" s="313" t="s">
        <v>76</v>
      </c>
      <c r="F44" s="182"/>
      <c r="G44" s="5"/>
    </row>
    <row r="45" spans="1:7" ht="30.6">
      <c r="A45" s="3"/>
      <c r="B45" s="10" t="s">
        <v>77</v>
      </c>
      <c r="C45" s="72"/>
      <c r="D45" s="1"/>
      <c r="E45" s="313" t="s">
        <v>78</v>
      </c>
      <c r="F45" s="182"/>
      <c r="G45" s="5"/>
    </row>
    <row r="46" spans="1:7" ht="20.399999999999999">
      <c r="A46" s="3"/>
      <c r="B46" s="10" t="s">
        <v>79</v>
      </c>
      <c r="C46" s="72"/>
      <c r="D46" s="1"/>
      <c r="E46" s="313" t="s">
        <v>80</v>
      </c>
      <c r="F46" s="182"/>
      <c r="G46" s="5"/>
    </row>
    <row r="47" spans="1:7" ht="10.199999999999999">
      <c r="A47" s="3"/>
      <c r="B47" s="10" t="s">
        <v>81</v>
      </c>
      <c r="C47" s="72"/>
      <c r="D47" s="1"/>
      <c r="E47" s="10" t="s">
        <v>82</v>
      </c>
      <c r="F47" s="270"/>
      <c r="G47" s="5"/>
    </row>
    <row r="48" spans="1:7" ht="14.25" customHeight="1">
      <c r="A48" s="3"/>
      <c r="B48" s="10" t="s">
        <v>83</v>
      </c>
      <c r="C48" s="72"/>
      <c r="D48" s="1"/>
      <c r="E48" s="1"/>
      <c r="F48" s="1"/>
      <c r="G48" s="5"/>
    </row>
    <row r="49" spans="1:7" ht="14.25" customHeight="1">
      <c r="A49" s="3"/>
      <c r="B49" s="10" t="s">
        <v>84</v>
      </c>
      <c r="C49" s="326" t="s">
        <v>85</v>
      </c>
      <c r="D49" s="326"/>
      <c r="E49" s="326"/>
      <c r="F49" s="326"/>
      <c r="G49" s="5"/>
    </row>
    <row r="50" spans="1:7" ht="22.5" customHeight="1">
      <c r="A50" s="3"/>
      <c r="B50" s="12" t="s">
        <v>86</v>
      </c>
      <c r="C50" s="323" t="s">
        <v>87</v>
      </c>
      <c r="D50" s="324"/>
      <c r="E50" s="324"/>
      <c r="F50" s="324"/>
      <c r="G50" s="5"/>
    </row>
    <row r="51" spans="1:7" ht="14.25" customHeight="1">
      <c r="A51" s="3"/>
      <c r="B51" s="12"/>
      <c r="C51" s="291" t="s">
        <v>88</v>
      </c>
      <c r="D51" s="327"/>
      <c r="E51" s="327"/>
      <c r="F51" s="327"/>
      <c r="G51" s="5"/>
    </row>
    <row r="52" spans="1:7" ht="14.25" customHeight="1">
      <c r="A52" s="3"/>
      <c r="B52" s="12"/>
      <c r="C52" s="291" t="s">
        <v>89</v>
      </c>
      <c r="D52" s="327"/>
      <c r="E52" s="327"/>
      <c r="F52" s="327"/>
      <c r="G52" s="5"/>
    </row>
    <row r="53" spans="1:7" ht="14.25" customHeight="1">
      <c r="A53" s="3"/>
      <c r="B53" s="12"/>
      <c r="C53" s="12" t="s">
        <v>90</v>
      </c>
      <c r="D53" s="327"/>
      <c r="E53" s="327"/>
      <c r="F53" s="327"/>
      <c r="G53" s="5"/>
    </row>
    <row r="54" spans="1:7" ht="12" customHeight="1">
      <c r="A54" s="3"/>
      <c r="B54" s="1"/>
      <c r="C54" s="1"/>
      <c r="D54" s="1"/>
      <c r="E54" s="1"/>
      <c r="G54" s="5"/>
    </row>
    <row r="55" spans="1:7" ht="22.2" customHeight="1">
      <c r="A55" s="3"/>
      <c r="B55" s="10" t="s">
        <v>91</v>
      </c>
      <c r="C55" s="323" t="s">
        <v>92</v>
      </c>
      <c r="D55" s="324"/>
      <c r="E55" s="324"/>
      <c r="F55" s="324"/>
      <c r="G55" s="5"/>
    </row>
    <row r="56" spans="1:7" ht="12" customHeight="1">
      <c r="A56" s="3"/>
      <c r="B56" s="1"/>
      <c r="C56" s="1" t="s">
        <v>93</v>
      </c>
      <c r="D56" s="1"/>
      <c r="E56" s="203"/>
      <c r="G56" s="5"/>
    </row>
    <row r="57" spans="1:7" ht="12" customHeight="1">
      <c r="A57" s="3"/>
      <c r="B57" s="1"/>
      <c r="C57" s="1" t="s">
        <v>94</v>
      </c>
      <c r="D57" s="1"/>
      <c r="E57" s="311" t="b">
        <v>0</v>
      </c>
      <c r="G57" s="5"/>
    </row>
    <row r="58" spans="1:7" ht="12" customHeight="1">
      <c r="A58" s="3"/>
      <c r="B58" s="1"/>
      <c r="C58" s="1" t="s">
        <v>95</v>
      </c>
      <c r="D58" s="1"/>
      <c r="E58" s="311" t="b">
        <v>0</v>
      </c>
      <c r="G58" s="5"/>
    </row>
    <row r="59" spans="1:7" ht="12" customHeight="1">
      <c r="A59" s="3"/>
      <c r="B59" s="1"/>
      <c r="C59" s="1" t="s">
        <v>96</v>
      </c>
      <c r="D59" s="1"/>
      <c r="E59" s="311" t="b">
        <v>0</v>
      </c>
      <c r="G59" s="5"/>
    </row>
    <row r="60" spans="1:7" ht="12" customHeight="1">
      <c r="A60" s="3"/>
      <c r="B60" s="1"/>
      <c r="C60" s="1" t="s">
        <v>97</v>
      </c>
      <c r="D60" s="1"/>
      <c r="E60" s="311" t="b">
        <v>0</v>
      </c>
      <c r="G60" s="5"/>
    </row>
    <row r="61" spans="1:7" ht="12" customHeight="1">
      <c r="A61" s="3"/>
      <c r="B61" s="1"/>
      <c r="C61" s="1" t="s">
        <v>37</v>
      </c>
      <c r="D61" s="1"/>
      <c r="E61" s="311" t="b">
        <v>0</v>
      </c>
      <c r="G61" s="5"/>
    </row>
    <row r="62" spans="1:7" ht="12" customHeight="1">
      <c r="A62" s="3"/>
      <c r="B62" s="1"/>
      <c r="C62" s="1" t="s">
        <v>90</v>
      </c>
      <c r="D62" s="1"/>
      <c r="E62" s="325"/>
      <c r="F62" s="325"/>
      <c r="G62" s="296"/>
    </row>
    <row r="63" spans="1:7" ht="12" customHeight="1">
      <c r="A63" s="3"/>
      <c r="B63" s="1"/>
      <c r="C63" s="1" t="s">
        <v>98</v>
      </c>
      <c r="D63" s="1"/>
      <c r="E63" s="1"/>
      <c r="G63" s="5"/>
    </row>
    <row r="64" spans="1:7" ht="12" customHeight="1">
      <c r="A64" s="3"/>
      <c r="B64" s="1"/>
      <c r="C64" s="324"/>
      <c r="D64" s="324"/>
      <c r="E64" s="324"/>
      <c r="F64" s="324"/>
      <c r="G64" s="5"/>
    </row>
    <row r="65" spans="1:7" ht="7.2" customHeight="1">
      <c r="A65" s="3"/>
      <c r="B65" s="1"/>
      <c r="C65" s="1"/>
      <c r="D65" s="1"/>
      <c r="E65" s="1"/>
      <c r="G65" s="5"/>
    </row>
    <row r="66" spans="1:7" ht="12" customHeight="1">
      <c r="A66" s="3"/>
      <c r="B66" s="1"/>
      <c r="C66" s="1" t="s">
        <v>99</v>
      </c>
      <c r="D66" s="1"/>
      <c r="E66" s="1"/>
      <c r="G66" s="5"/>
    </row>
    <row r="67" spans="1:7" ht="12" customHeight="1">
      <c r="A67" s="3"/>
      <c r="B67" s="1"/>
      <c r="C67" s="204" t="s">
        <v>100</v>
      </c>
      <c r="D67" s="311" t="b">
        <v>0</v>
      </c>
      <c r="E67" s="1"/>
      <c r="G67" s="5"/>
    </row>
    <row r="68" spans="1:7" ht="12" customHeight="1">
      <c r="A68" s="3"/>
      <c r="B68" s="1"/>
      <c r="C68" s="204" t="s">
        <v>101</v>
      </c>
      <c r="D68" s="311" t="b">
        <v>0</v>
      </c>
      <c r="E68" s="1"/>
      <c r="G68" s="5"/>
    </row>
    <row r="69" spans="1:7" ht="12" customHeight="1">
      <c r="A69" s="3"/>
      <c r="B69" s="1"/>
      <c r="C69" s="204" t="s">
        <v>102</v>
      </c>
      <c r="D69" s="311" t="b">
        <v>0</v>
      </c>
      <c r="E69" s="1"/>
      <c r="G69" s="5"/>
    </row>
    <row r="70" spans="1:7" ht="12" customHeight="1">
      <c r="A70" s="3"/>
      <c r="B70" s="1"/>
      <c r="C70" s="204" t="s">
        <v>103</v>
      </c>
      <c r="D70" s="311" t="b">
        <v>0</v>
      </c>
      <c r="E70" s="1"/>
      <c r="G70" s="5"/>
    </row>
    <row r="71" spans="1:7" ht="12" customHeight="1">
      <c r="A71" s="3"/>
      <c r="B71" s="1"/>
      <c r="C71" s="204" t="s">
        <v>104</v>
      </c>
      <c r="D71" s="311" t="b">
        <v>0</v>
      </c>
      <c r="E71" s="1"/>
      <c r="G71" s="5"/>
    </row>
    <row r="72" spans="1:7" ht="12" customHeight="1">
      <c r="A72" s="3"/>
      <c r="B72" s="1"/>
      <c r="C72" s="1"/>
      <c r="D72" s="1"/>
      <c r="E72" s="1"/>
      <c r="G72" s="5"/>
    </row>
    <row r="73" spans="1:7" ht="13.95" customHeight="1">
      <c r="A73" s="3"/>
      <c r="B73" s="16" t="s">
        <v>105</v>
      </c>
      <c r="C73" s="11"/>
      <c r="D73" s="82"/>
      <c r="E73" s="11"/>
      <c r="F73" s="11"/>
      <c r="G73" s="5"/>
    </row>
    <row r="74" spans="1:7" ht="7.2" customHeight="1">
      <c r="A74" s="3"/>
      <c r="B74" s="1"/>
      <c r="C74" s="1"/>
      <c r="D74" s="1"/>
      <c r="E74" s="1"/>
      <c r="F74" s="1"/>
      <c r="G74" s="5"/>
    </row>
    <row r="75" spans="1:7" ht="12" customHeight="1">
      <c r="A75" s="3"/>
      <c r="B75" s="1" t="s">
        <v>106</v>
      </c>
      <c r="C75" s="1"/>
      <c r="D75" s="1"/>
      <c r="E75" s="1"/>
      <c r="F75" s="1"/>
      <c r="G75" s="5"/>
    </row>
    <row r="76" spans="1:7" ht="7.2" customHeight="1">
      <c r="A76" s="3"/>
      <c r="B76" s="1"/>
      <c r="C76" s="1"/>
      <c r="D76" s="1"/>
      <c r="E76" s="1"/>
      <c r="F76" s="1"/>
      <c r="G76" s="5"/>
    </row>
    <row r="77" spans="1:7" ht="14.25" customHeight="1">
      <c r="A77" s="3"/>
      <c r="B77" s="12" t="s">
        <v>107</v>
      </c>
      <c r="C77" s="72"/>
      <c r="D77" s="1"/>
      <c r="E77" s="10" t="s">
        <v>108</v>
      </c>
      <c r="F77" s="72"/>
      <c r="G77" s="5"/>
    </row>
    <row r="78" spans="1:7" ht="14.25" customHeight="1">
      <c r="A78" s="3"/>
      <c r="B78" s="10" t="s">
        <v>109</v>
      </c>
      <c r="C78" s="74"/>
      <c r="D78" s="1"/>
      <c r="E78" s="12" t="s">
        <v>90</v>
      </c>
      <c r="F78" s="296"/>
      <c r="G78" s="5"/>
    </row>
    <row r="79" spans="1:7" ht="14.25" customHeight="1">
      <c r="A79" s="3"/>
      <c r="B79" s="10" t="s">
        <v>110</v>
      </c>
      <c r="C79" s="100"/>
      <c r="D79" s="1"/>
      <c r="E79" s="81"/>
      <c r="F79" s="81"/>
      <c r="G79" s="5"/>
    </row>
    <row r="80" spans="1:7" ht="7.2" customHeight="1">
      <c r="A80" s="3"/>
      <c r="B80" s="1"/>
      <c r="C80" s="1"/>
      <c r="E80" s="80"/>
      <c r="F80" s="80"/>
      <c r="G80" s="5"/>
    </row>
    <row r="81" spans="1:7" ht="14.25" customHeight="1">
      <c r="A81" s="3"/>
      <c r="B81" s="16" t="s">
        <v>111</v>
      </c>
      <c r="C81" s="11"/>
      <c r="D81" s="82"/>
      <c r="E81" s="11"/>
      <c r="F81" s="11"/>
      <c r="G81" s="5"/>
    </row>
    <row r="82" spans="1:7" ht="7.2" customHeight="1">
      <c r="A82" s="3"/>
      <c r="B82" s="17"/>
      <c r="C82" s="4"/>
      <c r="D82" s="1"/>
      <c r="E82" s="4"/>
      <c r="F82" s="4"/>
      <c r="G82" s="5"/>
    </row>
    <row r="83" spans="1:7" ht="14.25" customHeight="1">
      <c r="A83" s="3"/>
      <c r="B83" s="4"/>
      <c r="C83" s="1"/>
      <c r="D83" s="1"/>
      <c r="E83" s="10" t="s">
        <v>112</v>
      </c>
      <c r="F83" s="72"/>
      <c r="G83" s="5"/>
    </row>
    <row r="84" spans="1:7" ht="7.2" customHeight="1">
      <c r="B84" s="1"/>
      <c r="C84" s="1"/>
      <c r="D84" s="1"/>
      <c r="E84" s="1"/>
      <c r="F84" s="1"/>
      <c r="G84" s="5"/>
    </row>
    <row r="85" spans="1:7" ht="14.25" customHeight="1">
      <c r="B85" s="16" t="s">
        <v>113</v>
      </c>
      <c r="C85" s="6"/>
      <c r="D85" s="82"/>
      <c r="E85" s="6"/>
      <c r="F85" s="6"/>
      <c r="G85" s="5"/>
    </row>
    <row r="86" spans="1:7" ht="7.2" customHeight="1">
      <c r="B86" s="18"/>
      <c r="C86" s="4"/>
      <c r="D86" s="1"/>
      <c r="E86" s="4"/>
      <c r="F86" s="4"/>
      <c r="G86" s="5"/>
    </row>
    <row r="87" spans="1:7" ht="14.25" customHeight="1">
      <c r="B87" s="9" t="s">
        <v>42</v>
      </c>
      <c r="C87" s="72"/>
      <c r="D87" s="1"/>
      <c r="E87" s="9" t="s">
        <v>57</v>
      </c>
      <c r="F87" s="73"/>
      <c r="G87" s="5"/>
    </row>
    <row r="88" spans="1:7" ht="14.25" customHeight="1">
      <c r="B88" s="9" t="s">
        <v>58</v>
      </c>
      <c r="C88" s="72"/>
      <c r="D88" s="1"/>
      <c r="E88" s="269" t="s">
        <v>59</v>
      </c>
      <c r="F88" s="73"/>
      <c r="G88" s="5"/>
    </row>
    <row r="89" spans="1:7" ht="14.25" customHeight="1">
      <c r="B89" s="9" t="s">
        <v>60</v>
      </c>
      <c r="C89" s="72"/>
      <c r="D89" s="1"/>
      <c r="E89" s="9" t="s">
        <v>61</v>
      </c>
      <c r="F89" s="73"/>
      <c r="G89" s="5"/>
    </row>
    <row r="90" spans="1:7" ht="22.2" customHeight="1">
      <c r="B90" s="39" t="s">
        <v>114</v>
      </c>
      <c r="C90" s="73"/>
      <c r="D90" s="1"/>
      <c r="E90" s="310" t="s">
        <v>63</v>
      </c>
      <c r="F90" s="73"/>
      <c r="G90" s="5"/>
    </row>
    <row r="91" spans="1:7" ht="7.2" customHeight="1">
      <c r="B91" s="18"/>
      <c r="C91" s="4"/>
      <c r="D91" s="1"/>
      <c r="E91" s="4"/>
      <c r="F91" s="4"/>
      <c r="G91" s="5"/>
    </row>
    <row r="92" spans="1:7" ht="14.25" customHeight="1">
      <c r="B92" s="9" t="s">
        <v>42</v>
      </c>
      <c r="C92" s="72"/>
      <c r="D92" s="1"/>
      <c r="E92" s="9" t="s">
        <v>57</v>
      </c>
      <c r="F92" s="73"/>
      <c r="G92" s="5"/>
    </row>
    <row r="93" spans="1:7" ht="14.25" customHeight="1">
      <c r="B93" s="9" t="s">
        <v>58</v>
      </c>
      <c r="C93" s="72"/>
      <c r="D93" s="1"/>
      <c r="E93" s="269" t="s">
        <v>59</v>
      </c>
      <c r="F93" s="73"/>
      <c r="G93" s="5"/>
    </row>
    <row r="94" spans="1:7" ht="14.25" customHeight="1">
      <c r="B94" s="9" t="s">
        <v>60</v>
      </c>
      <c r="C94" s="72"/>
      <c r="D94" s="1"/>
      <c r="E94" s="9" t="s">
        <v>61</v>
      </c>
      <c r="F94" s="73"/>
      <c r="G94" s="5"/>
    </row>
    <row r="95" spans="1:7" ht="20.399999999999999">
      <c r="B95" s="39" t="s">
        <v>114</v>
      </c>
      <c r="C95" s="73"/>
      <c r="D95" s="1"/>
      <c r="E95" s="310" t="s">
        <v>63</v>
      </c>
      <c r="F95" s="73"/>
      <c r="G95" s="5"/>
    </row>
    <row r="96" spans="1:7" ht="7.2" customHeight="1">
      <c r="B96" s="18"/>
      <c r="C96" s="4"/>
      <c r="D96" s="1"/>
      <c r="E96" s="4"/>
      <c r="F96" s="4"/>
      <c r="G96" s="5"/>
    </row>
    <row r="97" spans="1:7" ht="14.25" customHeight="1">
      <c r="B97" s="9" t="s">
        <v>42</v>
      </c>
      <c r="C97" s="72"/>
      <c r="D97" s="1"/>
      <c r="E97" s="9" t="s">
        <v>57</v>
      </c>
      <c r="F97" s="73"/>
      <c r="G97" s="5"/>
    </row>
    <row r="98" spans="1:7" ht="14.25" customHeight="1">
      <c r="B98" s="9" t="s">
        <v>58</v>
      </c>
      <c r="C98" s="72"/>
      <c r="D98" s="1"/>
      <c r="E98" s="269" t="s">
        <v>59</v>
      </c>
      <c r="F98" s="73"/>
      <c r="G98" s="5"/>
    </row>
    <row r="99" spans="1:7" ht="14.25" customHeight="1">
      <c r="B99" s="9" t="s">
        <v>60</v>
      </c>
      <c r="C99" s="72"/>
      <c r="D99" s="1"/>
      <c r="E99" s="9" t="s">
        <v>61</v>
      </c>
      <c r="F99" s="73"/>
      <c r="G99" s="5"/>
    </row>
    <row r="100" spans="1:7" ht="20.399999999999999">
      <c r="B100" s="39" t="s">
        <v>114</v>
      </c>
      <c r="C100" s="73"/>
      <c r="D100" s="1"/>
      <c r="E100" s="310" t="s">
        <v>63</v>
      </c>
      <c r="F100" s="73"/>
      <c r="G100" s="5"/>
    </row>
    <row r="101" spans="1:7" ht="7.2" customHeight="1">
      <c r="B101" s="18"/>
      <c r="C101" s="4"/>
      <c r="D101" s="1"/>
      <c r="E101" s="4"/>
      <c r="F101" s="4"/>
      <c r="G101" s="5"/>
    </row>
    <row r="102" spans="1:7" ht="14.25" customHeight="1">
      <c r="B102" s="9" t="s">
        <v>42</v>
      </c>
      <c r="C102" s="72"/>
      <c r="D102" s="1"/>
      <c r="E102" s="9" t="s">
        <v>57</v>
      </c>
      <c r="F102" s="73"/>
      <c r="G102" s="5"/>
    </row>
    <row r="103" spans="1:7" ht="14.25" customHeight="1">
      <c r="B103" s="9" t="s">
        <v>58</v>
      </c>
      <c r="C103" s="72"/>
      <c r="D103" s="1"/>
      <c r="E103" s="269" t="s">
        <v>59</v>
      </c>
      <c r="F103" s="73"/>
      <c r="G103" s="5"/>
    </row>
    <row r="104" spans="1:7" ht="14.25" customHeight="1">
      <c r="B104" s="9" t="s">
        <v>60</v>
      </c>
      <c r="C104" s="72"/>
      <c r="D104" s="1"/>
      <c r="E104" s="9" t="s">
        <v>61</v>
      </c>
      <c r="F104" s="73"/>
      <c r="G104" s="5"/>
    </row>
    <row r="105" spans="1:7" ht="20.399999999999999">
      <c r="B105" s="39" t="s">
        <v>114</v>
      </c>
      <c r="C105" s="73"/>
      <c r="D105" s="1"/>
      <c r="E105" s="310" t="s">
        <v>63</v>
      </c>
      <c r="F105" s="73"/>
      <c r="G105" s="5"/>
    </row>
    <row r="106" spans="1:7" ht="14.25" customHeight="1">
      <c r="A106" s="173"/>
      <c r="B106" s="173"/>
      <c r="C106" s="173"/>
      <c r="D106" s="173"/>
      <c r="E106" s="173"/>
      <c r="F106" s="173"/>
      <c r="G106" s="309"/>
    </row>
  </sheetData>
  <sheetProtection selectLockedCells="1"/>
  <mergeCells count="9">
    <mergeCell ref="B7:C7"/>
    <mergeCell ref="C55:F55"/>
    <mergeCell ref="E62:F62"/>
    <mergeCell ref="C64:F64"/>
    <mergeCell ref="C49:F49"/>
    <mergeCell ref="C50:F50"/>
    <mergeCell ref="D53:F53"/>
    <mergeCell ref="D52:F52"/>
    <mergeCell ref="D51:F51"/>
  </mergeCells>
  <conditionalFormatting sqref="C14:C18 F14:F18 C22:C25 F22:F25 C32:C35 F32:F35 F39:F47 C39:C48 C49:F50 C51 C77:C79 F83">
    <cfRule type="containsText" dxfId="61" priority="23" operator="containsText" text="Describe">
      <formula>NOT(ISERROR(SEARCH("Describe",C14)))</formula>
    </cfRule>
    <cfRule type="containsBlanks" dxfId="60" priority="30">
      <formula>LEN(TRIM(C14))=0</formula>
    </cfRule>
  </conditionalFormatting>
  <conditionalFormatting sqref="C87:C90 F87:F90">
    <cfRule type="containsText" dxfId="59" priority="13" operator="containsText" text="Describe">
      <formula>NOT(ISERROR(SEARCH("Describe",C87)))</formula>
    </cfRule>
    <cfRule type="containsBlanks" dxfId="58" priority="14">
      <formula>LEN(TRIM(C87))=0</formula>
    </cfRule>
  </conditionalFormatting>
  <conditionalFormatting sqref="C92:C95 F92:F95">
    <cfRule type="containsText" dxfId="57" priority="11" operator="containsText" text="Describe">
      <formula>NOT(ISERROR(SEARCH("Describe",C92)))</formula>
    </cfRule>
    <cfRule type="containsBlanks" dxfId="56" priority="12">
      <formula>LEN(TRIM(C92))=0</formula>
    </cfRule>
  </conditionalFormatting>
  <conditionalFormatting sqref="C97:C100 F97:F100">
    <cfRule type="containsText" dxfId="55" priority="9" operator="containsText" text="Describe">
      <formula>NOT(ISERROR(SEARCH("Describe",C97)))</formula>
    </cfRule>
    <cfRule type="containsBlanks" dxfId="54" priority="10">
      <formula>LEN(TRIM(C97))=0</formula>
    </cfRule>
  </conditionalFormatting>
  <conditionalFormatting sqref="C102:C105 F102:F105">
    <cfRule type="containsText" dxfId="53" priority="7" operator="containsText" text="Describe">
      <formula>NOT(ISERROR(SEARCH("Describe",C102)))</formula>
    </cfRule>
    <cfRule type="containsBlanks" dxfId="52" priority="8">
      <formula>LEN(TRIM(C102))=0</formula>
    </cfRule>
  </conditionalFormatting>
  <conditionalFormatting sqref="C55:F55">
    <cfRule type="containsText" dxfId="51" priority="5" operator="containsText" text="Describe">
      <formula>NOT(ISERROR(SEARCH("Describe",C55)))</formula>
    </cfRule>
    <cfRule type="containsBlanks" dxfId="50" priority="6">
      <formula>LEN(TRIM(C55))=0</formula>
    </cfRule>
  </conditionalFormatting>
  <conditionalFormatting sqref="C64:F64">
    <cfRule type="containsText" dxfId="49" priority="1" operator="containsText" text="Describe">
      <formula>NOT(ISERROR(SEARCH("Describe",C64)))</formula>
    </cfRule>
    <cfRule type="containsBlanks" dxfId="48" priority="2">
      <formula>LEN(TRIM(C64))=0</formula>
    </cfRule>
  </conditionalFormatting>
  <conditionalFormatting sqref="D51:D53">
    <cfRule type="containsText" dxfId="47" priority="19" operator="containsText" text="Describe">
      <formula>NOT(ISERROR(SEARCH("Describe",D51)))</formula>
    </cfRule>
    <cfRule type="containsBlanks" dxfId="46" priority="20">
      <formula>LEN(TRIM(D51))=0</formula>
    </cfRule>
  </conditionalFormatting>
  <conditionalFormatting sqref="E62">
    <cfRule type="containsText" dxfId="45" priority="3" operator="containsText" text="Describe">
      <formula>NOT(ISERROR(SEARCH("Describe",E62)))</formula>
    </cfRule>
    <cfRule type="containsBlanks" dxfId="44" priority="4">
      <formula>LEN(TRIM(E62))=0</formula>
    </cfRule>
  </conditionalFormatting>
  <conditionalFormatting sqref="E80:F80">
    <cfRule type="expression" dxfId="43" priority="28">
      <formula>$C$78="yes"</formula>
    </cfRule>
  </conditionalFormatting>
  <conditionalFormatting sqref="F77:F78">
    <cfRule type="containsText" dxfId="42" priority="17" operator="containsText" text="Describe">
      <formula>NOT(ISERROR(SEARCH("Describe",F77)))</formula>
    </cfRule>
    <cfRule type="containsBlanks" dxfId="41" priority="18">
      <formula>LEN(TRIM(F77))=0</formula>
    </cfRule>
  </conditionalFormatting>
  <pageMargins left="0.5" right="0.5" top="0.5" bottom="0.5" header="0.3" footer="0.3"/>
  <pageSetup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C79A-93CD-7440-9060-EF6D96B08BBB}">
  <sheetPr codeName="Sheet3">
    <tabColor rgb="FF123985"/>
  </sheetPr>
  <dimension ref="A1:L52"/>
  <sheetViews>
    <sheetView showGridLines="0" showRowColHeaders="0" zoomScale="150" zoomScaleNormal="150" zoomScaleSheetLayoutView="115" workbookViewId="0"/>
  </sheetViews>
  <sheetFormatPr defaultColWidth="12" defaultRowHeight="14.25" customHeight="1"/>
  <cols>
    <col min="1" max="1" width="4.42578125" customWidth="1"/>
    <col min="2" max="2" width="34.42578125" customWidth="1"/>
    <col min="3" max="3" width="3.42578125" style="29" customWidth="1"/>
    <col min="4" max="4" width="13.28515625" customWidth="1"/>
    <col min="5" max="5" width="16.42578125" customWidth="1"/>
    <col min="6" max="6" width="37" customWidth="1"/>
    <col min="7" max="7" width="3.42578125" style="29" customWidth="1"/>
    <col min="8" max="8" width="13.28515625" customWidth="1"/>
    <col min="9" max="10" width="11.28515625" customWidth="1"/>
    <col min="11" max="11" width="13.42578125" customWidth="1"/>
    <col min="12" max="12" width="4.42578125" customWidth="1"/>
  </cols>
  <sheetData>
    <row r="1" spans="1:12" s="13" customFormat="1" ht="28.95" customHeight="1">
      <c r="A1" s="21"/>
      <c r="B1" s="51" t="s">
        <v>115</v>
      </c>
      <c r="C1" s="27"/>
      <c r="D1" s="2"/>
      <c r="E1" s="2"/>
      <c r="F1" s="2"/>
      <c r="G1" s="30"/>
      <c r="H1" s="2"/>
      <c r="I1" s="52"/>
      <c r="J1" s="52"/>
      <c r="K1" s="52"/>
      <c r="L1" s="176" t="str">
        <f>IF(ISBLANK(Project_Name), "", UPPER(Project_Name))</f>
        <v/>
      </c>
    </row>
    <row r="2" spans="1:12" s="13" customFormat="1" ht="14.25" customHeight="1">
      <c r="A2" s="3"/>
      <c r="B2" s="4"/>
      <c r="C2" s="35"/>
      <c r="D2" s="4"/>
      <c r="E2" s="4"/>
      <c r="F2" s="4"/>
      <c r="G2" s="35"/>
      <c r="H2" s="4"/>
      <c r="I2" s="4"/>
      <c r="J2" s="4"/>
      <c r="K2" s="4"/>
      <c r="L2" s="5"/>
    </row>
    <row r="3" spans="1:12" s="13" customFormat="1" ht="14.25" customHeight="1">
      <c r="A3" s="3"/>
      <c r="B3" s="53" t="s">
        <v>31</v>
      </c>
      <c r="C3" s="35"/>
      <c r="D3" s="4"/>
      <c r="E3" s="4"/>
      <c r="F3" s="4"/>
      <c r="G3" s="35"/>
      <c r="H3" s="4"/>
      <c r="I3" s="4"/>
      <c r="J3" s="4"/>
      <c r="K3" s="4"/>
      <c r="L3" s="5"/>
    </row>
    <row r="4" spans="1:12" s="13" customFormat="1" ht="14.25" customHeight="1">
      <c r="A4" s="3"/>
      <c r="B4" s="4"/>
      <c r="C4" s="35"/>
      <c r="D4" s="4"/>
      <c r="E4" s="4"/>
      <c r="F4" s="4"/>
      <c r="G4" s="35"/>
      <c r="H4" s="4"/>
      <c r="I4" s="4"/>
      <c r="J4" s="4"/>
      <c r="K4" s="4"/>
      <c r="L4" s="5"/>
    </row>
    <row r="5" spans="1:12" s="13" customFormat="1" ht="14.25" customHeight="1">
      <c r="A5" s="3"/>
      <c r="B5" s="14" t="s">
        <v>116</v>
      </c>
      <c r="C5" s="36"/>
      <c r="D5" s="11"/>
      <c r="E5" s="4"/>
      <c r="F5" s="14" t="s">
        <v>117</v>
      </c>
      <c r="G5" s="37"/>
      <c r="H5" s="11"/>
      <c r="I5" s="11"/>
      <c r="J5" s="11"/>
      <c r="K5" s="11"/>
      <c r="L5" s="5"/>
    </row>
    <row r="6" spans="1:12" s="13" customFormat="1" ht="14.25" customHeight="1">
      <c r="A6" s="3"/>
      <c r="B6" s="1"/>
      <c r="C6" s="38"/>
      <c r="D6" s="1"/>
      <c r="E6" s="1"/>
      <c r="F6" s="1"/>
      <c r="G6" s="38"/>
      <c r="H6" s="1"/>
      <c r="I6" s="1"/>
      <c r="J6" s="1"/>
      <c r="K6" s="1"/>
      <c r="L6" s="5"/>
    </row>
    <row r="7" spans="1:12" s="13" customFormat="1" ht="20.25" customHeight="1">
      <c r="A7" s="3"/>
      <c r="B7"/>
      <c r="C7" s="35"/>
      <c r="D7" s="39" t="s">
        <v>118</v>
      </c>
      <c r="E7" s="4"/>
      <c r="F7" s="40" t="s">
        <v>119</v>
      </c>
      <c r="G7" s="35"/>
      <c r="H7" s="39" t="s">
        <v>118</v>
      </c>
      <c r="I7" s="264" t="s">
        <v>120</v>
      </c>
      <c r="J7" s="4"/>
      <c r="K7" s="4"/>
      <c r="L7" s="5"/>
    </row>
    <row r="8" spans="1:12" s="13" customFormat="1" ht="14.25" customHeight="1">
      <c r="A8" s="3"/>
      <c r="B8" s="41" t="s">
        <v>121</v>
      </c>
      <c r="C8" s="38" t="s">
        <v>122</v>
      </c>
      <c r="D8" s="42"/>
      <c r="E8" s="1"/>
      <c r="F8" s="39" t="s">
        <v>123</v>
      </c>
      <c r="G8" s="38" t="s">
        <v>122</v>
      </c>
      <c r="H8" s="42"/>
      <c r="I8" s="124"/>
      <c r="L8" s="5"/>
    </row>
    <row r="9" spans="1:12" s="13" customFormat="1" ht="14.25" customHeight="1">
      <c r="A9" s="3"/>
      <c r="B9" s="123" t="s">
        <v>124</v>
      </c>
      <c r="D9" s="77"/>
      <c r="E9" s="4"/>
      <c r="F9" s="39" t="s">
        <v>125</v>
      </c>
      <c r="G9" s="38" t="s">
        <v>122</v>
      </c>
      <c r="H9" s="42"/>
      <c r="I9" s="72"/>
      <c r="L9" s="5"/>
    </row>
    <row r="10" spans="1:12" s="13" customFormat="1" ht="14.25" customHeight="1">
      <c r="A10" s="3"/>
      <c r="B10" s="43" t="s">
        <v>126</v>
      </c>
      <c r="C10" s="38" t="s">
        <v>122</v>
      </c>
      <c r="D10" s="77"/>
      <c r="E10" s="4"/>
      <c r="F10" s="60" t="s">
        <v>127</v>
      </c>
      <c r="G10" s="38" t="s">
        <v>122</v>
      </c>
      <c r="H10" s="42"/>
      <c r="I10" s="72"/>
      <c r="L10" s="5"/>
    </row>
    <row r="11" spans="1:12" s="13" customFormat="1" ht="14.25" customHeight="1">
      <c r="A11" s="3"/>
      <c r="B11" s="101" t="s">
        <v>128</v>
      </c>
      <c r="C11" s="38" t="s">
        <v>122</v>
      </c>
      <c r="D11" s="42"/>
      <c r="E11" s="4"/>
      <c r="F11" s="101" t="s">
        <v>128</v>
      </c>
      <c r="G11" s="54" t="s">
        <v>122</v>
      </c>
      <c r="H11" s="42"/>
      <c r="I11" s="72"/>
      <c r="L11" s="5"/>
    </row>
    <row r="12" spans="1:12" s="13" customFormat="1" ht="14.25" customHeight="1">
      <c r="A12" s="3"/>
      <c r="B12" s="43" t="s">
        <v>129</v>
      </c>
      <c r="C12" s="38" t="s">
        <v>122</v>
      </c>
      <c r="D12" s="44">
        <f>D8+D10+D11</f>
        <v>0</v>
      </c>
      <c r="E12" s="4"/>
      <c r="F12" s="101" t="s">
        <v>128</v>
      </c>
      <c r="G12" s="38" t="s">
        <v>122</v>
      </c>
      <c r="H12" s="42"/>
      <c r="I12" s="72"/>
      <c r="L12" s="5"/>
    </row>
    <row r="13" spans="1:12" s="13" customFormat="1" ht="14.25" customHeight="1">
      <c r="A13" s="3"/>
      <c r="B13" s="45"/>
      <c r="C13" s="28"/>
      <c r="D13" s="46"/>
      <c r="E13" s="4"/>
      <c r="F13" s="101" t="s">
        <v>128</v>
      </c>
      <c r="G13" s="38" t="s">
        <v>122</v>
      </c>
      <c r="H13" s="42"/>
      <c r="I13" s="72"/>
      <c r="L13" s="5"/>
    </row>
    <row r="14" spans="1:12" s="13" customFormat="1" ht="14.25" customHeight="1">
      <c r="A14" s="3"/>
      <c r="B14" s="43" t="s">
        <v>130</v>
      </c>
      <c r="C14" s="38" t="s">
        <v>122</v>
      </c>
      <c r="D14" s="42"/>
      <c r="E14" s="4"/>
      <c r="F14" s="101" t="s">
        <v>128</v>
      </c>
      <c r="G14" s="38" t="s">
        <v>122</v>
      </c>
      <c r="H14" s="42"/>
      <c r="I14" s="72"/>
      <c r="L14" s="5"/>
    </row>
    <row r="15" spans="1:12" s="13" customFormat="1" ht="14.25" customHeight="1">
      <c r="A15" s="3"/>
      <c r="B15" s="43" t="s">
        <v>131</v>
      </c>
      <c r="C15" s="38" t="s">
        <v>122</v>
      </c>
      <c r="D15" s="77"/>
      <c r="E15" s="4"/>
      <c r="F15" s="101" t="s">
        <v>128</v>
      </c>
      <c r="G15" s="38" t="s">
        <v>122</v>
      </c>
      <c r="H15" s="42"/>
      <c r="I15" s="72"/>
      <c r="L15" s="5"/>
    </row>
    <row r="16" spans="1:12" s="13" customFormat="1" ht="14.25" customHeight="1">
      <c r="A16" s="3"/>
      <c r="B16" s="101" t="s">
        <v>128</v>
      </c>
      <c r="C16" s="38" t="s">
        <v>122</v>
      </c>
      <c r="D16" s="42"/>
      <c r="E16" s="4"/>
      <c r="F16" s="101" t="s">
        <v>128</v>
      </c>
      <c r="G16" s="38" t="s">
        <v>122</v>
      </c>
      <c r="H16" s="42"/>
      <c r="I16" s="72"/>
      <c r="L16" s="5"/>
    </row>
    <row r="17" spans="1:12" s="13" customFormat="1" ht="14.25" customHeight="1">
      <c r="A17" s="3"/>
      <c r="B17" s="101" t="s">
        <v>128</v>
      </c>
      <c r="C17" s="38" t="s">
        <v>122</v>
      </c>
      <c r="D17" s="77"/>
      <c r="E17" s="4"/>
      <c r="F17" s="101" t="s">
        <v>128</v>
      </c>
      <c r="G17" s="38" t="s">
        <v>122</v>
      </c>
      <c r="H17" s="42"/>
      <c r="I17" s="72"/>
      <c r="L17" s="5"/>
    </row>
    <row r="18" spans="1:12" s="13" customFormat="1" ht="14.25" customHeight="1">
      <c r="A18" s="3"/>
      <c r="B18" s="101" t="s">
        <v>128</v>
      </c>
      <c r="C18" s="38" t="s">
        <v>122</v>
      </c>
      <c r="D18" s="42"/>
      <c r="E18" s="4"/>
      <c r="F18" s="101" t="s">
        <v>128</v>
      </c>
      <c r="G18" s="38" t="s">
        <v>122</v>
      </c>
      <c r="H18" s="42"/>
      <c r="I18" s="72"/>
      <c r="L18" s="5"/>
    </row>
    <row r="19" spans="1:12" s="13" customFormat="1" ht="14.25" customHeight="1">
      <c r="A19" s="3"/>
      <c r="B19" s="271" t="s">
        <v>132</v>
      </c>
      <c r="C19" s="38" t="s">
        <v>122</v>
      </c>
      <c r="D19" s="44">
        <f>SUM(D14:D18)</f>
        <v>0</v>
      </c>
      <c r="E19" s="4"/>
      <c r="F19" s="101" t="s">
        <v>128</v>
      </c>
      <c r="G19" s="38" t="s">
        <v>122</v>
      </c>
      <c r="H19" s="42"/>
      <c r="I19" s="72"/>
      <c r="L19" s="5"/>
    </row>
    <row r="20" spans="1:12" s="13" customFormat="1" ht="14.25" customHeight="1">
      <c r="A20" s="3"/>
      <c r="B20" s="47"/>
      <c r="C20" s="38"/>
      <c r="D20" s="44"/>
      <c r="E20" s="4"/>
      <c r="F20" s="101" t="s">
        <v>128</v>
      </c>
      <c r="G20" s="38" t="s">
        <v>122</v>
      </c>
      <c r="H20" s="42"/>
      <c r="I20" s="72"/>
      <c r="L20" s="5"/>
    </row>
    <row r="21" spans="1:12" s="13" customFormat="1" ht="14.25" customHeight="1">
      <c r="A21" s="3"/>
      <c r="B21" s="43" t="s">
        <v>133</v>
      </c>
      <c r="C21" s="38" t="s">
        <v>122</v>
      </c>
      <c r="D21" s="42"/>
      <c r="E21" s="4"/>
      <c r="F21" s="101" t="s">
        <v>128</v>
      </c>
      <c r="G21" s="38" t="s">
        <v>122</v>
      </c>
      <c r="H21" s="42"/>
      <c r="I21" s="72"/>
      <c r="L21" s="5"/>
    </row>
    <row r="22" spans="1:12" s="13" customFormat="1" ht="14.25" customHeight="1">
      <c r="A22" s="3"/>
      <c r="B22" s="101" t="s">
        <v>128</v>
      </c>
      <c r="C22" s="38" t="s">
        <v>122</v>
      </c>
      <c r="D22" s="42"/>
      <c r="E22" s="4"/>
      <c r="F22" s="101" t="s">
        <v>128</v>
      </c>
      <c r="G22" s="38" t="s">
        <v>122</v>
      </c>
      <c r="H22" s="42"/>
      <c r="I22" s="72"/>
      <c r="L22" s="5"/>
    </row>
    <row r="23" spans="1:12" s="13" customFormat="1" ht="14.25" customHeight="1">
      <c r="A23" s="3"/>
      <c r="B23" s="43" t="s">
        <v>134</v>
      </c>
      <c r="C23" s="38" t="s">
        <v>122</v>
      </c>
      <c r="D23" s="25">
        <f>SUM(D21:D22)</f>
        <v>0</v>
      </c>
      <c r="E23" s="4"/>
      <c r="F23" s="101" t="s">
        <v>128</v>
      </c>
      <c r="G23" s="38" t="s">
        <v>122</v>
      </c>
      <c r="H23" s="42"/>
      <c r="I23" s="72"/>
      <c r="L23" s="5"/>
    </row>
    <row r="24" spans="1:12" s="13" customFormat="1" ht="14.25" customHeight="1">
      <c r="A24" s="3"/>
      <c r="B24" s="47"/>
      <c r="C24" s="38"/>
      <c r="D24" s="44"/>
      <c r="E24" s="4"/>
      <c r="F24" s="101" t="s">
        <v>128</v>
      </c>
      <c r="G24" s="38" t="s">
        <v>122</v>
      </c>
      <c r="H24" s="42"/>
      <c r="I24" s="72"/>
      <c r="L24" s="5"/>
    </row>
    <row r="25" spans="1:12" s="13" customFormat="1" ht="14.25" customHeight="1">
      <c r="A25" s="3"/>
      <c r="B25" s="41" t="s">
        <v>135</v>
      </c>
      <c r="C25" s="38" t="s">
        <v>122</v>
      </c>
      <c r="D25" s="42"/>
      <c r="E25" s="4"/>
      <c r="F25" s="101" t="s">
        <v>128</v>
      </c>
      <c r="G25" s="38" t="s">
        <v>122</v>
      </c>
      <c r="H25" s="42"/>
      <c r="I25" s="72"/>
      <c r="L25" s="5"/>
    </row>
    <row r="26" spans="1:12" s="13" customFormat="1" ht="14.25" customHeight="1">
      <c r="A26" s="3"/>
      <c r="B26" s="45"/>
      <c r="C26" s="38"/>
      <c r="D26" s="75"/>
      <c r="E26" s="4"/>
      <c r="F26" s="101" t="s">
        <v>128</v>
      </c>
      <c r="G26" s="38" t="s">
        <v>122</v>
      </c>
      <c r="H26" s="42"/>
      <c r="I26" s="72"/>
      <c r="L26" s="5"/>
    </row>
    <row r="27" spans="1:12" s="13" customFormat="1" ht="14.25" customHeight="1">
      <c r="A27" s="3"/>
      <c r="B27" s="43" t="s">
        <v>136</v>
      </c>
      <c r="C27" s="38" t="s">
        <v>122</v>
      </c>
      <c r="D27" s="42"/>
      <c r="E27" s="4"/>
      <c r="F27" s="39" t="s">
        <v>137</v>
      </c>
      <c r="G27" s="38" t="s">
        <v>122</v>
      </c>
      <c r="H27" s="22">
        <f>SUM(H8:H26)</f>
        <v>0</v>
      </c>
      <c r="I27" s="4"/>
      <c r="J27" s="4"/>
      <c r="K27" s="4"/>
      <c r="L27" s="5"/>
    </row>
    <row r="28" spans="1:12" s="13" customFormat="1" ht="14.25" customHeight="1">
      <c r="A28" s="3"/>
      <c r="B28" s="41" t="s">
        <v>138</v>
      </c>
      <c r="C28" s="38" t="s">
        <v>122</v>
      </c>
      <c r="D28" s="42"/>
      <c r="E28" s="4"/>
      <c r="L28" s="5"/>
    </row>
    <row r="29" spans="1:12" s="13" customFormat="1" ht="14.25" customHeight="1">
      <c r="A29" s="3"/>
      <c r="B29" s="43" t="s">
        <v>139</v>
      </c>
      <c r="C29" s="38" t="s">
        <v>122</v>
      </c>
      <c r="D29" s="42"/>
      <c r="E29" s="4"/>
      <c r="F29" s="48" t="s">
        <v>140</v>
      </c>
      <c r="G29" s="38"/>
      <c r="H29" s="4"/>
      <c r="I29" s="4"/>
      <c r="J29" s="4"/>
      <c r="K29" s="4"/>
      <c r="L29" s="5"/>
    </row>
    <row r="30" spans="1:12" s="13" customFormat="1" ht="23.25" customHeight="1">
      <c r="A30" s="3"/>
      <c r="B30" s="101" t="s">
        <v>128</v>
      </c>
      <c r="C30" s="38" t="s">
        <v>122</v>
      </c>
      <c r="D30" s="31"/>
      <c r="E30" s="4"/>
      <c r="F30" s="4" t="s">
        <v>141</v>
      </c>
      <c r="G30" s="35"/>
      <c r="H30" s="4" t="s">
        <v>118</v>
      </c>
      <c r="I30" s="4"/>
      <c r="J30" s="4" t="s">
        <v>142</v>
      </c>
      <c r="K30" s="264" t="s">
        <v>143</v>
      </c>
      <c r="L30" s="5"/>
    </row>
    <row r="31" spans="1:12" s="13" customFormat="1" ht="14.25" customHeight="1">
      <c r="A31" s="3"/>
      <c r="B31" s="43" t="s">
        <v>144</v>
      </c>
      <c r="C31" s="38" t="s">
        <v>122</v>
      </c>
      <c r="D31" s="44">
        <f>SUM(D27:D30)</f>
        <v>0</v>
      </c>
      <c r="E31" s="4"/>
      <c r="F31" s="79"/>
      <c r="G31" s="38" t="s">
        <v>122</v>
      </c>
      <c r="H31" s="42"/>
      <c r="I31" s="4" t="s">
        <v>145</v>
      </c>
      <c r="J31" s="272"/>
      <c r="K31" s="72"/>
      <c r="L31" s="5"/>
    </row>
    <row r="32" spans="1:12" s="13" customFormat="1" ht="14.25" customHeight="1">
      <c r="A32" s="3"/>
      <c r="B32" s="47"/>
      <c r="C32" s="38"/>
      <c r="D32" s="44"/>
      <c r="E32" s="4"/>
      <c r="F32" s="79"/>
      <c r="G32" s="38" t="s">
        <v>122</v>
      </c>
      <c r="H32" s="42"/>
      <c r="I32" s="4" t="s">
        <v>146</v>
      </c>
      <c r="J32" s="272"/>
      <c r="K32" s="72"/>
      <c r="L32" s="5"/>
    </row>
    <row r="33" spans="1:12" s="13" customFormat="1" ht="14.25" customHeight="1">
      <c r="A33" s="3"/>
      <c r="B33" s="43" t="s">
        <v>147</v>
      </c>
      <c r="C33" s="38" t="s">
        <v>122</v>
      </c>
      <c r="D33" s="42"/>
      <c r="E33" s="4"/>
      <c r="F33" s="39" t="s">
        <v>148</v>
      </c>
      <c r="G33" s="38" t="s">
        <v>122</v>
      </c>
      <c r="H33" s="23">
        <f>H32+H31</f>
        <v>0</v>
      </c>
      <c r="I33" s="4"/>
      <c r="J33" s="4"/>
      <c r="K33" s="4"/>
      <c r="L33" s="5"/>
    </row>
    <row r="34" spans="1:12" s="13" customFormat="1" ht="14.25" customHeight="1">
      <c r="A34" s="3"/>
      <c r="B34" s="41" t="s">
        <v>149</v>
      </c>
      <c r="C34" s="38" t="s">
        <v>122</v>
      </c>
      <c r="D34" s="42"/>
      <c r="E34" s="4"/>
      <c r="F34" s="1"/>
      <c r="G34" s="1"/>
      <c r="H34" s="1"/>
      <c r="I34" s="1"/>
      <c r="J34" s="1"/>
      <c r="K34" s="1"/>
      <c r="L34" s="5"/>
    </row>
    <row r="35" spans="1:12" s="13" customFormat="1" ht="14.25" customHeight="1" thickBot="1">
      <c r="A35" s="3"/>
      <c r="B35" s="101" t="s">
        <v>128</v>
      </c>
      <c r="C35" s="38" t="s">
        <v>122</v>
      </c>
      <c r="D35" s="78"/>
      <c r="E35" s="4"/>
      <c r="F35" s="39" t="s">
        <v>150</v>
      </c>
      <c r="G35" s="38" t="s">
        <v>122</v>
      </c>
      <c r="H35" s="26">
        <f>H27+H33</f>
        <v>0</v>
      </c>
      <c r="I35" s="1"/>
      <c r="J35" s="1"/>
      <c r="K35" s="1"/>
      <c r="L35" s="5"/>
    </row>
    <row r="36" spans="1:12" s="13" customFormat="1" ht="14.25" customHeight="1" thickTop="1">
      <c r="A36" s="3"/>
      <c r="B36" s="43" t="s">
        <v>151</v>
      </c>
      <c r="C36" s="38" t="s">
        <v>122</v>
      </c>
      <c r="D36" s="44">
        <f>SUM(D33:D35)</f>
        <v>0</v>
      </c>
      <c r="E36" s="4"/>
      <c r="F36" s="1"/>
      <c r="G36" s="1"/>
      <c r="H36" s="1"/>
      <c r="I36" s="1"/>
      <c r="J36" s="1"/>
      <c r="K36" s="1"/>
      <c r="L36" s="5"/>
    </row>
    <row r="37" spans="1:12" s="13" customFormat="1" ht="14.25" customHeight="1">
      <c r="A37" s="3"/>
      <c r="B37" s="47"/>
      <c r="C37" s="38"/>
      <c r="D37" s="44"/>
      <c r="E37" s="4"/>
    </row>
    <row r="38" spans="1:12" s="13" customFormat="1" ht="14.25" customHeight="1">
      <c r="A38" s="3"/>
      <c r="B38" s="43" t="s">
        <v>152</v>
      </c>
      <c r="C38" s="38" t="s">
        <v>122</v>
      </c>
      <c r="D38" s="42"/>
      <c r="E38" s="4"/>
    </row>
    <row r="39" spans="1:12" s="13" customFormat="1" ht="14.25" customHeight="1">
      <c r="A39" s="3"/>
      <c r="B39" s="101" t="s">
        <v>128</v>
      </c>
      <c r="C39" s="38" t="s">
        <v>122</v>
      </c>
      <c r="D39" s="31"/>
      <c r="E39" s="4"/>
      <c r="F39" s="4"/>
      <c r="G39" s="4"/>
      <c r="H39" s="76" t="str">
        <f>IF(H35=Cost_Total,"","Total Sources must equal Total Cost.")</f>
        <v/>
      </c>
      <c r="L39" s="5"/>
    </row>
    <row r="40" spans="1:12" s="13" customFormat="1" ht="14.25" customHeight="1">
      <c r="A40" s="3"/>
      <c r="B40" s="43" t="s">
        <v>153</v>
      </c>
      <c r="C40" s="38" t="s">
        <v>122</v>
      </c>
      <c r="D40" s="44">
        <f>SUM(D38:D39)</f>
        <v>0</v>
      </c>
      <c r="E40" s="4"/>
      <c r="F40" s="4"/>
      <c r="G40" s="4"/>
      <c r="H40" s="76"/>
      <c r="L40" s="5"/>
    </row>
    <row r="41" spans="1:12" s="13" customFormat="1" ht="14.25" customHeight="1">
      <c r="A41" s="3"/>
      <c r="B41" s="43"/>
      <c r="C41" s="38"/>
      <c r="D41" s="46"/>
      <c r="E41" s="4"/>
      <c r="F41" s="39"/>
      <c r="G41" s="35"/>
      <c r="H41" s="4"/>
      <c r="I41" s="4"/>
      <c r="J41" s="4"/>
      <c r="K41" s="4"/>
      <c r="L41" s="5"/>
    </row>
    <row r="42" spans="1:12" s="13" customFormat="1" ht="14.25" customHeight="1">
      <c r="A42" s="3"/>
      <c r="B42" s="41" t="s">
        <v>154</v>
      </c>
      <c r="C42" s="38" t="s">
        <v>122</v>
      </c>
      <c r="D42" s="42"/>
      <c r="E42" s="4"/>
      <c r="F42" s="4" t="s">
        <v>155</v>
      </c>
      <c r="G42" s="4"/>
      <c r="H42" s="4"/>
      <c r="I42" s="4"/>
      <c r="J42" s="4"/>
      <c r="K42" s="4"/>
      <c r="L42" s="5"/>
    </row>
    <row r="43" spans="1:12" s="13" customFormat="1" ht="14.25" customHeight="1">
      <c r="A43" s="3"/>
      <c r="B43" s="41" t="s">
        <v>156</v>
      </c>
      <c r="C43" s="38" t="s">
        <v>122</v>
      </c>
      <c r="D43" s="42"/>
      <c r="E43" s="4"/>
      <c r="F43" s="328"/>
      <c r="G43" s="328"/>
      <c r="H43" s="328"/>
      <c r="I43" s="328"/>
      <c r="J43" s="328"/>
      <c r="K43" s="328"/>
      <c r="L43" s="5"/>
    </row>
    <row r="44" spans="1:12" s="13" customFormat="1" ht="14.25" customHeight="1">
      <c r="A44" s="3"/>
      <c r="B44" s="41" t="s">
        <v>157</v>
      </c>
      <c r="C44" s="38" t="s">
        <v>122</v>
      </c>
      <c r="D44" s="42"/>
      <c r="E44" s="4"/>
      <c r="F44" s="328"/>
      <c r="G44" s="328"/>
      <c r="H44" s="328"/>
      <c r="I44" s="328"/>
      <c r="J44" s="328"/>
      <c r="K44" s="328"/>
      <c r="L44" s="5"/>
    </row>
    <row r="45" spans="1:12" s="13" customFormat="1" ht="14.25" customHeight="1">
      <c r="A45" s="3"/>
      <c r="B45" s="101" t="s">
        <v>128</v>
      </c>
      <c r="C45" s="38" t="s">
        <v>122</v>
      </c>
      <c r="D45" s="31"/>
      <c r="E45" s="4"/>
      <c r="F45" s="328"/>
      <c r="G45" s="328"/>
      <c r="H45" s="328"/>
      <c r="I45" s="328"/>
      <c r="J45" s="328"/>
      <c r="K45" s="328"/>
      <c r="L45" s="5"/>
    </row>
    <row r="46" spans="1:12" s="13" customFormat="1" ht="14.25" customHeight="1">
      <c r="A46" s="3"/>
      <c r="B46" s="41" t="s">
        <v>158</v>
      </c>
      <c r="C46" s="38" t="s">
        <v>122</v>
      </c>
      <c r="D46" s="44">
        <f>SUM(D42:D45)</f>
        <v>0</v>
      </c>
      <c r="E46" s="4"/>
      <c r="F46" s="328"/>
      <c r="G46" s="328"/>
      <c r="H46" s="328"/>
      <c r="I46" s="328"/>
      <c r="J46" s="328"/>
      <c r="K46" s="328"/>
      <c r="L46" s="5"/>
    </row>
    <row r="47" spans="1:12" s="13" customFormat="1" ht="14.25" customHeight="1">
      <c r="A47" s="3"/>
      <c r="B47" s="47"/>
      <c r="C47" s="38"/>
      <c r="D47" s="44"/>
      <c r="E47" s="4"/>
      <c r="F47" s="328"/>
      <c r="G47" s="328"/>
      <c r="H47" s="328"/>
      <c r="I47" s="328"/>
      <c r="J47" s="328"/>
      <c r="K47" s="328"/>
      <c r="L47" s="5"/>
    </row>
    <row r="48" spans="1:12" s="13" customFormat="1" ht="14.25" customHeight="1">
      <c r="A48" s="3"/>
      <c r="B48" s="43" t="s">
        <v>159</v>
      </c>
      <c r="C48" s="38" t="s">
        <v>122</v>
      </c>
      <c r="D48" s="42"/>
      <c r="E48" s="4"/>
      <c r="F48" s="328"/>
      <c r="G48" s="328"/>
      <c r="H48" s="328"/>
      <c r="I48" s="328"/>
      <c r="J48" s="328"/>
      <c r="K48" s="328"/>
      <c r="L48" s="5"/>
    </row>
    <row r="49" spans="1:12" s="13" customFormat="1" ht="14.25" customHeight="1">
      <c r="A49" s="3"/>
      <c r="B49" s="43" t="s">
        <v>160</v>
      </c>
      <c r="C49" s="38" t="s">
        <v>122</v>
      </c>
      <c r="D49" s="42"/>
      <c r="E49" s="4"/>
      <c r="F49" s="328"/>
      <c r="G49" s="328"/>
      <c r="H49" s="328"/>
      <c r="I49" s="328"/>
      <c r="J49" s="328"/>
      <c r="K49" s="328"/>
      <c r="L49" s="5"/>
    </row>
    <row r="50" spans="1:12" s="13" customFormat="1" ht="14.25" customHeight="1">
      <c r="A50" s="3"/>
      <c r="B50" s="45"/>
      <c r="C50" s="38"/>
      <c r="D50" s="46"/>
      <c r="E50" s="4"/>
      <c r="F50" s="328"/>
      <c r="G50" s="328"/>
      <c r="H50" s="328"/>
      <c r="I50" s="328"/>
      <c r="J50" s="328"/>
      <c r="K50" s="328"/>
      <c r="L50" s="5"/>
    </row>
    <row r="51" spans="1:12" s="13" customFormat="1" ht="14.25" customHeight="1" thickBot="1">
      <c r="A51" s="3"/>
      <c r="B51" s="41" t="s">
        <v>161</v>
      </c>
      <c r="C51" s="38" t="s">
        <v>122</v>
      </c>
      <c r="D51" s="24">
        <f>D19+D12+D23+D25+D31+D36+D40+D46+D48+D49</f>
        <v>0</v>
      </c>
      <c r="E51" s="4"/>
      <c r="F51" s="328"/>
      <c r="G51" s="328"/>
      <c r="H51" s="328"/>
      <c r="I51" s="328"/>
      <c r="J51" s="328"/>
      <c r="K51" s="328"/>
      <c r="L51" s="5"/>
    </row>
    <row r="52" spans="1:12" ht="14.25" customHeight="1" thickTop="1">
      <c r="A52" s="19"/>
      <c r="B52" s="173"/>
      <c r="C52" s="174"/>
      <c r="D52" s="173"/>
      <c r="E52" s="173"/>
      <c r="F52" s="173"/>
      <c r="G52" s="174"/>
      <c r="H52" s="173"/>
      <c r="I52" s="173"/>
      <c r="J52" s="173"/>
      <c r="K52" s="173"/>
      <c r="L52" s="20"/>
    </row>
  </sheetData>
  <sheetProtection selectLockedCells="1"/>
  <mergeCells count="1">
    <mergeCell ref="F43:K51"/>
  </mergeCells>
  <conditionalFormatting sqref="B11">
    <cfRule type="containsText" dxfId="40" priority="17" operator="containsText" text="Indicate">
      <formula>NOT(ISERROR(SEARCH("Indicate",B11)))</formula>
    </cfRule>
    <cfRule type="containsBlanks" dxfId="39" priority="18">
      <formula>LEN(TRIM(B11))=0</formula>
    </cfRule>
  </conditionalFormatting>
  <conditionalFormatting sqref="B16:B18">
    <cfRule type="containsText" dxfId="38" priority="15" operator="containsText" text="Indicate">
      <formula>NOT(ISERROR(SEARCH("Indicate",B16)))</formula>
    </cfRule>
    <cfRule type="containsBlanks" dxfId="37" priority="16">
      <formula>LEN(TRIM(B16))=0</formula>
    </cfRule>
  </conditionalFormatting>
  <conditionalFormatting sqref="B22">
    <cfRule type="containsText" dxfId="36" priority="11" operator="containsText" text="Indicate">
      <formula>NOT(ISERROR(SEARCH("Indicate",B22)))</formula>
    </cfRule>
    <cfRule type="containsBlanks" dxfId="35" priority="12">
      <formula>LEN(TRIM(B22))=0</formula>
    </cfRule>
  </conditionalFormatting>
  <conditionalFormatting sqref="B30">
    <cfRule type="containsText" dxfId="34" priority="9" operator="containsText" text="Indicate">
      <formula>NOT(ISERROR(SEARCH("Indicate",B30)))</formula>
    </cfRule>
    <cfRule type="containsBlanks" dxfId="33" priority="10">
      <formula>LEN(TRIM(B30))=0</formula>
    </cfRule>
  </conditionalFormatting>
  <conditionalFormatting sqref="B35">
    <cfRule type="containsText" dxfId="32" priority="5" operator="containsText" text="Indicate">
      <formula>NOT(ISERROR(SEARCH("Indicate",B35)))</formula>
    </cfRule>
    <cfRule type="containsBlanks" dxfId="31" priority="6">
      <formula>LEN(TRIM(B35))=0</formula>
    </cfRule>
  </conditionalFormatting>
  <conditionalFormatting sqref="B45">
    <cfRule type="containsText" dxfId="30" priority="7" operator="containsText" text="Indicate">
      <formula>NOT(ISERROR(SEARCH("Indicate",B45)))</formula>
    </cfRule>
    <cfRule type="containsBlanks" dxfId="29" priority="8">
      <formula>LEN(TRIM(B45))=0</formula>
    </cfRule>
  </conditionalFormatting>
  <conditionalFormatting sqref="D8:D11 H12:I26 D21:D22 D27:D30 H31:H32 D33:D35 D38:D39 D42:D45 F11:F26 F31:F32 B39 D25 F43 D48:D49">
    <cfRule type="containsBlanks" dxfId="28" priority="26">
      <formula>LEN(TRIM(B8))=0</formula>
    </cfRule>
  </conditionalFormatting>
  <conditionalFormatting sqref="D11 D22 H26 D30 H32 D35 D39 D45">
    <cfRule type="containsBlanks" dxfId="27" priority="25">
      <formula>LEN(TRIM(D11))=0</formula>
    </cfRule>
  </conditionalFormatting>
  <conditionalFormatting sqref="D14:D18">
    <cfRule type="containsBlanks" dxfId="26" priority="14">
      <formula>LEN(TRIM(D14))=0</formula>
    </cfRule>
  </conditionalFormatting>
  <conditionalFormatting sqref="D16:D18">
    <cfRule type="containsBlanks" dxfId="25" priority="13">
      <formula>LEN(TRIM(D16))=0</formula>
    </cfRule>
  </conditionalFormatting>
  <conditionalFormatting sqref="F11:F26 F31:F32 B39">
    <cfRule type="containsText" dxfId="24" priority="23" operator="containsText" text="Indicate">
      <formula>NOT(ISERROR(SEARCH("Indicate",B11)))</formula>
    </cfRule>
  </conditionalFormatting>
  <conditionalFormatting sqref="H8:I11">
    <cfRule type="containsBlanks" dxfId="23" priority="4">
      <formula>LEN(TRIM(H8))=0</formula>
    </cfRule>
  </conditionalFormatting>
  <conditionalFormatting sqref="I8">
    <cfRule type="containsText" dxfId="22" priority="3" operator="containsText" text="Indicate">
      <formula>NOT(ISERROR(SEARCH("Indicate",I8)))</formula>
    </cfRule>
  </conditionalFormatting>
  <conditionalFormatting sqref="J31:K32">
    <cfRule type="containsBlanks" dxfId="21" priority="1">
      <formula>LEN(TRIM(J31))=0</formula>
    </cfRule>
  </conditionalFormatting>
  <dataValidations count="4">
    <dataValidation errorStyle="information" allowBlank="1" showInputMessage="1" showErrorMessage="1" error="Ce montant doit correspondre au budget de construction soumis par un tiers." sqref="D25" xr:uid="{E9A0C275-5ED3-8F43-8AF7-D4F66FABEFA2}"/>
    <dataValidation errorStyle="information" allowBlank="1" showInputMessage="1" sqref="F31:F32 B45 B39 F11:F26" xr:uid="{975653E8-E365-B74A-B939-1296D9EC7F10}"/>
    <dataValidation type="list" allowBlank="1" showInputMessage="1" showErrorMessage="1" sqref="D9" xr:uid="{81C9EE53-4FF8-F044-8CD2-7B9AA0138264}">
      <formula1>"Prix d’achat,Valeur estimative,Valeur imposée"</formula1>
    </dataValidation>
    <dataValidation type="list" allowBlank="1" showInputMessage="1" sqref="I9:I26 K31:K32" xr:uid="{F7C208EF-05B5-FC42-80CD-8B9FB3D67E96}">
      <formula1>"Confirmée, non confirmée"</formula1>
    </dataValidation>
  </dataValidations>
  <pageMargins left="0.5" right="0.5" top="0.5" bottom="0.5" header="0.3" footer="0.3"/>
  <pageSetup scale="99"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3E09-E2D6-5F44-9D3F-366E298A0A0E}">
  <sheetPr codeName="Sheet4">
    <tabColor rgb="FF123985"/>
  </sheetPr>
  <dimension ref="A1:P80"/>
  <sheetViews>
    <sheetView showGridLines="0" showRowColHeaders="0" showRuler="0" zoomScale="150" zoomScaleNormal="150" zoomScalePageLayoutView="150" workbookViewId="0"/>
  </sheetViews>
  <sheetFormatPr defaultColWidth="10.42578125" defaultRowHeight="14.25" customHeight="1"/>
  <cols>
    <col min="1" max="1" width="4.42578125" customWidth="1"/>
    <col min="2" max="2" width="6.42578125" customWidth="1"/>
    <col min="3" max="5" width="10.28515625" customWidth="1"/>
    <col min="6" max="6" width="10" customWidth="1"/>
    <col min="7" max="8" width="10.28515625" customWidth="1"/>
    <col min="9" max="9" width="13.42578125" customWidth="1"/>
    <col min="10" max="10" width="6" customWidth="1"/>
    <col min="11" max="11" width="10.42578125" customWidth="1"/>
    <col min="12" max="12" width="6" customWidth="1"/>
    <col min="13" max="14" width="15.28515625" customWidth="1"/>
    <col min="15" max="15" width="13.7109375" customWidth="1"/>
    <col min="16" max="16" width="5.42578125" customWidth="1"/>
  </cols>
  <sheetData>
    <row r="1" spans="1:16" ht="28.95" customHeight="1">
      <c r="A1" s="55"/>
      <c r="B1" s="99" t="s">
        <v>162</v>
      </c>
      <c r="C1" s="56"/>
      <c r="D1" s="57"/>
      <c r="E1" s="61"/>
      <c r="F1" s="61"/>
      <c r="G1" s="58"/>
      <c r="H1" s="58"/>
      <c r="I1" s="58"/>
      <c r="J1" s="58"/>
      <c r="K1" s="59"/>
      <c r="L1" s="59"/>
      <c r="M1" s="83"/>
      <c r="N1" s="83"/>
      <c r="O1" s="104"/>
      <c r="P1" s="175" t="str">
        <f>IF(ISBLANK(Project_Name), "", UPPER(Project_Name))</f>
        <v/>
      </c>
    </row>
    <row r="2" spans="1:16" ht="14.25" customHeight="1">
      <c r="A2" s="67"/>
      <c r="B2" s="130"/>
      <c r="C2" s="130"/>
      <c r="D2" s="131"/>
      <c r="E2" s="132"/>
      <c r="F2" s="132"/>
      <c r="G2" s="131"/>
      <c r="H2" s="131"/>
      <c r="I2" s="131"/>
      <c r="J2" s="131"/>
      <c r="K2" s="131"/>
      <c r="L2" s="131"/>
      <c r="M2" s="133"/>
      <c r="N2" s="131"/>
      <c r="O2" s="1"/>
      <c r="P2" s="68"/>
    </row>
    <row r="3" spans="1:16" ht="14.25" customHeight="1">
      <c r="A3" s="67"/>
      <c r="B3" s="134" t="s">
        <v>31</v>
      </c>
      <c r="C3" s="130"/>
      <c r="D3" s="131"/>
      <c r="E3" s="132"/>
      <c r="F3" s="132"/>
      <c r="G3" s="131"/>
      <c r="H3" s="131"/>
      <c r="I3" s="131"/>
      <c r="J3" s="131"/>
      <c r="K3" s="131"/>
      <c r="L3" s="131"/>
      <c r="M3" s="133"/>
      <c r="N3" s="131"/>
      <c r="O3" s="1"/>
      <c r="P3" s="68"/>
    </row>
    <row r="4" spans="1:16" ht="14.25" customHeight="1">
      <c r="A4" s="67"/>
      <c r="B4" s="329" t="s">
        <v>163</v>
      </c>
      <c r="C4" s="329"/>
      <c r="D4" s="329"/>
      <c r="E4" s="329"/>
      <c r="F4" s="329"/>
      <c r="G4" s="329"/>
      <c r="H4" s="329"/>
      <c r="I4" s="329"/>
      <c r="J4" s="329"/>
      <c r="K4" s="329"/>
      <c r="L4" s="329"/>
      <c r="M4" s="329"/>
      <c r="N4" s="131"/>
      <c r="O4" s="1"/>
      <c r="P4" s="68"/>
    </row>
    <row r="5" spans="1:16" ht="14.25" customHeight="1">
      <c r="A5" s="67"/>
      <c r="B5" s="135" t="s">
        <v>164</v>
      </c>
      <c r="C5" s="136"/>
      <c r="D5" s="137"/>
      <c r="E5" s="138"/>
      <c r="F5" s="138"/>
      <c r="G5" s="139"/>
      <c r="H5" s="139"/>
      <c r="I5" s="139"/>
      <c r="J5" s="140"/>
      <c r="K5" s="135" t="s">
        <v>165</v>
      </c>
      <c r="L5" s="141"/>
      <c r="M5" s="142"/>
      <c r="N5" s="143"/>
      <c r="O5" s="1"/>
      <c r="P5" s="68"/>
    </row>
    <row r="6" spans="1:16" ht="14.25" customHeight="1">
      <c r="A6" s="84"/>
      <c r="B6" s="43"/>
      <c r="C6" s="43"/>
      <c r="D6" s="45"/>
      <c r="E6" s="28"/>
      <c r="F6" s="28"/>
      <c r="G6" s="47"/>
      <c r="H6" s="47"/>
      <c r="I6" s="47"/>
      <c r="J6" s="1"/>
      <c r="K6" s="45"/>
      <c r="L6" s="45"/>
      <c r="M6" s="144"/>
      <c r="N6" s="45"/>
      <c r="O6" s="1"/>
      <c r="P6" s="94"/>
    </row>
    <row r="7" spans="1:16" ht="14.25" customHeight="1">
      <c r="A7" s="84"/>
      <c r="B7" s="333" t="s">
        <v>166</v>
      </c>
      <c r="C7" s="333"/>
      <c r="D7" s="333"/>
      <c r="E7" s="333"/>
      <c r="F7" s="333"/>
      <c r="G7" s="333"/>
      <c r="H7" s="333"/>
      <c r="I7" s="261"/>
      <c r="J7" s="1"/>
      <c r="K7" s="145" t="s">
        <v>167</v>
      </c>
      <c r="L7" s="146"/>
      <c r="M7" s="144"/>
      <c r="N7" s="147" t="s">
        <v>118</v>
      </c>
      <c r="O7" s="1"/>
      <c r="P7" s="94"/>
    </row>
    <row r="8" spans="1:16" ht="20.399999999999999">
      <c r="A8" s="84"/>
      <c r="B8" s="333"/>
      <c r="C8" s="333"/>
      <c r="D8" s="333"/>
      <c r="E8" s="333"/>
      <c r="F8" s="333"/>
      <c r="G8" s="333"/>
      <c r="H8" s="333"/>
      <c r="I8" s="261"/>
      <c r="J8" s="1"/>
      <c r="K8" s="146"/>
      <c r="L8" s="146"/>
      <c r="M8" s="144" t="s">
        <v>168</v>
      </c>
      <c r="N8" s="148">
        <f>H54*12</f>
        <v>0</v>
      </c>
      <c r="O8" s="315" t="s">
        <v>169</v>
      </c>
      <c r="P8" s="94"/>
    </row>
    <row r="9" spans="1:16" ht="14.25" customHeight="1">
      <c r="A9" s="84"/>
      <c r="B9" s="333"/>
      <c r="C9" s="333"/>
      <c r="D9" s="333"/>
      <c r="E9" s="333"/>
      <c r="F9" s="333"/>
      <c r="G9" s="333"/>
      <c r="H9" s="333"/>
      <c r="I9" s="261"/>
      <c r="J9" s="1"/>
      <c r="K9" s="45"/>
      <c r="L9" s="45"/>
      <c r="M9" s="149" t="s">
        <v>170</v>
      </c>
      <c r="N9" s="150"/>
      <c r="O9" s="151"/>
      <c r="P9" s="98"/>
    </row>
    <row r="10" spans="1:16" ht="14.25" customHeight="1">
      <c r="A10" s="84"/>
      <c r="B10" s="65" t="s">
        <v>171</v>
      </c>
      <c r="C10" s="62"/>
      <c r="D10" s="63"/>
      <c r="E10" s="64"/>
      <c r="F10" s="64"/>
      <c r="G10" s="63"/>
      <c r="H10" s="63"/>
      <c r="I10" s="273"/>
      <c r="J10" s="1"/>
      <c r="K10" s="45"/>
      <c r="L10" s="45"/>
      <c r="M10" s="149" t="s">
        <v>172</v>
      </c>
      <c r="N10" s="92"/>
      <c r="O10" s="151"/>
      <c r="P10" s="98"/>
    </row>
    <row r="11" spans="1:16" ht="14.25" customHeight="1">
      <c r="A11" s="84"/>
      <c r="B11" s="43"/>
      <c r="C11" s="152" t="s">
        <v>173</v>
      </c>
      <c r="D11" s="152" t="s">
        <v>174</v>
      </c>
      <c r="E11" s="35" t="s">
        <v>175</v>
      </c>
      <c r="F11" s="152"/>
      <c r="G11" s="47"/>
      <c r="H11" s="39" t="s">
        <v>176</v>
      </c>
      <c r="I11" s="39"/>
      <c r="J11" s="1"/>
      <c r="K11" s="45"/>
      <c r="L11" s="45"/>
      <c r="M11" s="144" t="s">
        <v>177</v>
      </c>
      <c r="N11" s="150"/>
      <c r="O11" s="1"/>
      <c r="P11" s="94"/>
    </row>
    <row r="12" spans="1:16" ht="14.25" customHeight="1">
      <c r="A12" s="84"/>
      <c r="B12" s="43" t="s">
        <v>178</v>
      </c>
      <c r="C12" s="85"/>
      <c r="D12" s="153"/>
      <c r="E12" s="154"/>
      <c r="F12" s="38"/>
      <c r="G12" s="47"/>
      <c r="H12" s="155">
        <f>E12*C12</f>
        <v>0</v>
      </c>
      <c r="I12" s="155"/>
      <c r="J12" s="1"/>
      <c r="K12" s="45"/>
      <c r="L12" s="45"/>
      <c r="M12" s="144" t="s">
        <v>179</v>
      </c>
      <c r="N12" s="150"/>
      <c r="O12" s="1"/>
      <c r="P12" s="94"/>
    </row>
    <row r="13" spans="1:16" ht="14.25" customHeight="1">
      <c r="A13" s="84"/>
      <c r="B13" s="43" t="s">
        <v>180</v>
      </c>
      <c r="C13" s="85"/>
      <c r="D13" s="153"/>
      <c r="E13" s="154"/>
      <c r="F13" s="38"/>
      <c r="G13" s="47"/>
      <c r="H13" s="155">
        <f>E13*C13</f>
        <v>0</v>
      </c>
      <c r="I13" s="155"/>
      <c r="J13" s="1"/>
      <c r="K13" s="45"/>
      <c r="L13" s="45"/>
      <c r="M13" s="156" t="s">
        <v>128</v>
      </c>
      <c r="N13" s="150"/>
      <c r="O13" s="1"/>
      <c r="P13" s="94"/>
    </row>
    <row r="14" spans="1:16" ht="14.25" customHeight="1">
      <c r="A14" s="84"/>
      <c r="B14" s="43" t="s">
        <v>181</v>
      </c>
      <c r="C14" s="85"/>
      <c r="D14" s="153"/>
      <c r="E14" s="154"/>
      <c r="F14" s="38"/>
      <c r="G14" s="47"/>
      <c r="H14" s="155">
        <f>E14*C14</f>
        <v>0</v>
      </c>
      <c r="I14" s="155"/>
      <c r="J14" s="1"/>
      <c r="K14" s="45"/>
      <c r="L14" s="45"/>
      <c r="M14" s="156" t="s">
        <v>128</v>
      </c>
      <c r="N14" s="96"/>
      <c r="O14" s="1"/>
      <c r="P14" s="94"/>
    </row>
    <row r="15" spans="1:16" ht="14.25" customHeight="1">
      <c r="A15" s="84"/>
      <c r="B15" s="41" t="s">
        <v>182</v>
      </c>
      <c r="C15" s="85"/>
      <c r="D15" s="153"/>
      <c r="E15" s="154"/>
      <c r="F15" s="38"/>
      <c r="G15" s="47"/>
      <c r="H15" s="155">
        <f>E15*C15</f>
        <v>0</v>
      </c>
      <c r="I15" s="155"/>
      <c r="J15" s="1"/>
      <c r="K15" s="45"/>
      <c r="L15" s="45"/>
      <c r="M15" s="144" t="s">
        <v>183</v>
      </c>
      <c r="N15" s="148">
        <f>N8+N9+N10+N11+N12+N13+N14</f>
        <v>0</v>
      </c>
      <c r="O15" s="1"/>
      <c r="P15" s="94"/>
    </row>
    <row r="16" spans="1:16" ht="14.25" customHeight="1">
      <c r="A16" s="84"/>
      <c r="B16" s="41" t="s">
        <v>184</v>
      </c>
      <c r="C16" s="86"/>
      <c r="D16" s="153"/>
      <c r="E16" s="154"/>
      <c r="F16" s="38"/>
      <c r="G16" s="47"/>
      <c r="H16" s="87">
        <f>E16*C16</f>
        <v>0</v>
      </c>
      <c r="I16" s="155"/>
      <c r="J16" s="1"/>
      <c r="K16" s="45"/>
      <c r="L16" s="45"/>
      <c r="M16" s="144"/>
      <c r="N16" s="45"/>
      <c r="O16" s="1"/>
      <c r="P16" s="94"/>
    </row>
    <row r="17" spans="1:16" ht="14.25" customHeight="1">
      <c r="A17" s="84"/>
      <c r="B17" s="41" t="s">
        <v>185</v>
      </c>
      <c r="C17" s="88">
        <f>SUM(C12:C16)</f>
        <v>0</v>
      </c>
      <c r="D17" s="157"/>
      <c r="E17" s="28"/>
      <c r="F17" s="28"/>
      <c r="G17" s="47"/>
      <c r="H17" s="158">
        <f>SUM(H12:H16)</f>
        <v>0</v>
      </c>
      <c r="I17" s="158"/>
      <c r="J17" s="1"/>
      <c r="K17" s="45"/>
      <c r="L17" s="45"/>
      <c r="M17" s="149" t="s">
        <v>186</v>
      </c>
      <c r="N17" s="150"/>
      <c r="O17" s="97" t="str">
        <f>IF(OR(ISBLANK(N15), N15=0), "", N17/N15)</f>
        <v/>
      </c>
      <c r="P17" s="94"/>
    </row>
    <row r="18" spans="1:16" ht="14.25" customHeight="1">
      <c r="A18" s="84"/>
      <c r="B18" s="41"/>
      <c r="C18" s="125"/>
      <c r="D18" s="157"/>
      <c r="E18" s="28"/>
      <c r="F18" s="28"/>
      <c r="G18" s="47"/>
      <c r="H18" s="158"/>
      <c r="I18" s="158"/>
      <c r="J18" s="1"/>
      <c r="K18" s="45"/>
      <c r="L18" s="149"/>
      <c r="M18" s="149" t="s">
        <v>187</v>
      </c>
      <c r="N18" s="92"/>
      <c r="O18" s="45"/>
      <c r="P18" s="94"/>
    </row>
    <row r="19" spans="1:16" ht="14.25" customHeight="1">
      <c r="A19" s="84"/>
      <c r="B19" s="65" t="s">
        <v>188</v>
      </c>
      <c r="C19" s="62"/>
      <c r="D19" s="63"/>
      <c r="E19" s="64"/>
      <c r="F19" s="64"/>
      <c r="G19" s="63"/>
      <c r="H19" s="63"/>
      <c r="I19" s="273"/>
      <c r="J19" s="45"/>
      <c r="K19" s="45"/>
      <c r="L19" s="149"/>
      <c r="M19" s="149" t="s">
        <v>189</v>
      </c>
      <c r="N19" s="96"/>
      <c r="O19" s="45"/>
      <c r="P19" s="94"/>
    </row>
    <row r="20" spans="1:16" ht="14.25" customHeight="1">
      <c r="A20" s="84"/>
      <c r="B20" s="334" t="s">
        <v>190</v>
      </c>
      <c r="C20" s="334"/>
      <c r="D20" s="334"/>
      <c r="E20" s="334"/>
      <c r="F20" s="334"/>
      <c r="G20" s="334"/>
      <c r="H20" s="334"/>
      <c r="I20" s="262"/>
      <c r="J20" s="1"/>
      <c r="K20" s="45"/>
      <c r="L20" s="45"/>
      <c r="M20" s="144" t="s">
        <v>191</v>
      </c>
      <c r="N20" s="148">
        <f>N15-N17+N18+N19</f>
        <v>0</v>
      </c>
      <c r="O20" s="45"/>
      <c r="P20" s="94"/>
    </row>
    <row r="21" spans="1:16" ht="14.25" customHeight="1">
      <c r="A21" s="84"/>
      <c r="B21" s="335"/>
      <c r="C21" s="335"/>
      <c r="D21" s="335"/>
      <c r="E21" s="335"/>
      <c r="F21" s="335"/>
      <c r="G21" s="335"/>
      <c r="H21" s="335"/>
      <c r="I21" s="262"/>
      <c r="J21" s="1"/>
      <c r="K21" s="45"/>
      <c r="L21" s="45"/>
      <c r="M21" s="144"/>
      <c r="N21" s="45"/>
      <c r="O21" s="45"/>
      <c r="P21" s="94"/>
    </row>
    <row r="22" spans="1:16" ht="37.950000000000003" customHeight="1">
      <c r="A22" s="84"/>
      <c r="B22" s="335"/>
      <c r="C22" s="335"/>
      <c r="D22" s="335"/>
      <c r="E22" s="335"/>
      <c r="F22" s="335"/>
      <c r="G22" s="335"/>
      <c r="H22" s="335"/>
      <c r="I22" s="262"/>
      <c r="J22" s="1"/>
      <c r="K22" s="318" t="s">
        <v>192</v>
      </c>
      <c r="L22" s="45"/>
      <c r="M22" s="316"/>
      <c r="N22" s="317" t="s">
        <v>118</v>
      </c>
      <c r="O22" s="45"/>
      <c r="P22" s="94"/>
    </row>
    <row r="23" spans="1:16" ht="51">
      <c r="A23" s="84"/>
      <c r="B23" s="43"/>
      <c r="C23" s="152" t="s">
        <v>173</v>
      </c>
      <c r="D23" s="297" t="s">
        <v>193</v>
      </c>
      <c r="E23" s="312" t="s">
        <v>175</v>
      </c>
      <c r="F23" s="274"/>
      <c r="G23" s="152" t="s">
        <v>194</v>
      </c>
      <c r="H23" s="310" t="s">
        <v>176</v>
      </c>
      <c r="I23" s="39" t="s">
        <v>142</v>
      </c>
      <c r="J23" s="1"/>
      <c r="K23" s="145"/>
      <c r="L23" s="45"/>
      <c r="M23" s="144" t="s">
        <v>195</v>
      </c>
      <c r="N23" s="150"/>
      <c r="O23" s="45"/>
      <c r="P23" s="94"/>
    </row>
    <row r="24" spans="1:16" ht="14.25" customHeight="1">
      <c r="A24" s="84"/>
      <c r="B24" s="43" t="s">
        <v>178</v>
      </c>
      <c r="C24" s="85"/>
      <c r="D24" s="159"/>
      <c r="E24" s="154"/>
      <c r="F24" s="66" t="str">
        <f>IF(OR(G24=0, ISBLANK(G24)), "", E24/G24)</f>
        <v/>
      </c>
      <c r="G24" s="160"/>
      <c r="H24" s="161">
        <f>E24*C24</f>
        <v>0</v>
      </c>
      <c r="I24" s="85"/>
      <c r="J24" s="1"/>
      <c r="K24" s="45"/>
      <c r="L24" s="45"/>
      <c r="M24" s="144" t="s">
        <v>196</v>
      </c>
      <c r="N24" s="150"/>
      <c r="O24" s="157" t="str">
        <f t="shared" ref="O24:O29" si="0">IF(OR(ISBLANK(Roll_Total_Units), Roll_Total_Units = 0), "", IF(NOT(ISBLANK(N23)), N23/Roll_Total_Units, ""))</f>
        <v/>
      </c>
      <c r="P24" s="98" t="str">
        <f t="shared" ref="P24:P29" si="1">IF(LEN(TRIM(O24))&gt;0, "/unit", "")</f>
        <v/>
      </c>
    </row>
    <row r="25" spans="1:16" ht="14.25" customHeight="1">
      <c r="A25" s="84"/>
      <c r="B25" s="43" t="s">
        <v>180</v>
      </c>
      <c r="C25" s="85"/>
      <c r="D25" s="159"/>
      <c r="E25" s="154"/>
      <c r="F25" s="66" t="str">
        <f>IF(OR(G25=0, ISBLANK(G25)), "", E25/G25)</f>
        <v/>
      </c>
      <c r="G25" s="160"/>
      <c r="H25" s="161">
        <f>E25*C25</f>
        <v>0</v>
      </c>
      <c r="I25" s="85"/>
      <c r="J25" s="1"/>
      <c r="K25" s="45"/>
      <c r="L25" s="45"/>
      <c r="M25" s="144" t="s">
        <v>197</v>
      </c>
      <c r="N25" s="150"/>
      <c r="O25" s="157" t="str">
        <f t="shared" si="0"/>
        <v/>
      </c>
      <c r="P25" s="98" t="str">
        <f t="shared" si="1"/>
        <v/>
      </c>
    </row>
    <row r="26" spans="1:16" ht="14.25" customHeight="1">
      <c r="A26" s="84"/>
      <c r="B26" s="43" t="s">
        <v>181</v>
      </c>
      <c r="C26" s="85"/>
      <c r="D26" s="159"/>
      <c r="E26" s="154"/>
      <c r="F26" s="66" t="str">
        <f>IF(OR(G26=0, ISBLANK(G26)), "", E26/G26)</f>
        <v/>
      </c>
      <c r="G26" s="160"/>
      <c r="H26" s="161">
        <f>E26*C26</f>
        <v>0</v>
      </c>
      <c r="I26" s="85"/>
      <c r="J26" s="1"/>
      <c r="K26" s="45"/>
      <c r="L26" s="45"/>
      <c r="M26" s="144" t="s">
        <v>179</v>
      </c>
      <c r="N26" s="150"/>
      <c r="O26" s="157" t="str">
        <f t="shared" si="0"/>
        <v/>
      </c>
      <c r="P26" s="98" t="str">
        <f t="shared" si="1"/>
        <v/>
      </c>
    </row>
    <row r="27" spans="1:16" ht="14.25" customHeight="1">
      <c r="A27" s="84"/>
      <c r="B27" s="41" t="s">
        <v>182</v>
      </c>
      <c r="C27" s="85"/>
      <c r="D27" s="159"/>
      <c r="E27" s="154"/>
      <c r="F27" s="66" t="str">
        <f>IF(OR(G27=0, ISBLANK(G27)), "", E27/G27)</f>
        <v/>
      </c>
      <c r="G27" s="160"/>
      <c r="H27" s="161">
        <f>E27*C27</f>
        <v>0</v>
      </c>
      <c r="I27" s="85"/>
      <c r="J27" s="1"/>
      <c r="K27" s="45"/>
      <c r="L27" s="45"/>
      <c r="M27" s="144" t="s">
        <v>198</v>
      </c>
      <c r="N27" s="150"/>
      <c r="O27" s="157" t="str">
        <f t="shared" si="0"/>
        <v/>
      </c>
      <c r="P27" s="98" t="str">
        <f t="shared" si="1"/>
        <v/>
      </c>
    </row>
    <row r="28" spans="1:16" ht="14.25" customHeight="1">
      <c r="A28" s="84"/>
      <c r="B28" s="41" t="s">
        <v>184</v>
      </c>
      <c r="C28" s="86"/>
      <c r="D28" s="159"/>
      <c r="E28" s="154"/>
      <c r="F28" s="66" t="str">
        <f>IF(OR(G28=0, ISBLANK(G28)), "", E28/G28)</f>
        <v/>
      </c>
      <c r="G28" s="160"/>
      <c r="H28" s="89">
        <f>E28*C28</f>
        <v>0</v>
      </c>
      <c r="I28" s="85"/>
      <c r="J28" s="1"/>
      <c r="K28" s="45"/>
      <c r="L28" s="45"/>
      <c r="M28" s="144" t="s">
        <v>199</v>
      </c>
      <c r="N28" s="150"/>
      <c r="O28" s="157" t="str">
        <f t="shared" si="0"/>
        <v/>
      </c>
      <c r="P28" s="98" t="str">
        <f t="shared" si="1"/>
        <v/>
      </c>
    </row>
    <row r="29" spans="1:16" ht="14.25" customHeight="1">
      <c r="A29" s="84"/>
      <c r="B29" s="41" t="s">
        <v>185</v>
      </c>
      <c r="C29" s="88">
        <f>SUM(C24:C28)</f>
        <v>0</v>
      </c>
      <c r="D29" s="157"/>
      <c r="E29" s="28"/>
      <c r="F29" s="28"/>
      <c r="G29" s="275"/>
      <c r="H29" s="162">
        <f>SUM(H24:H28)</f>
        <v>0</v>
      </c>
      <c r="I29" s="162"/>
      <c r="J29" s="1"/>
      <c r="K29" s="146"/>
      <c r="L29" s="146"/>
      <c r="M29" s="144" t="s">
        <v>200</v>
      </c>
      <c r="N29" s="150"/>
      <c r="O29" s="157" t="str">
        <f t="shared" si="0"/>
        <v/>
      </c>
      <c r="P29" s="98" t="str">
        <f t="shared" si="1"/>
        <v/>
      </c>
    </row>
    <row r="30" spans="1:16" ht="14.25" customHeight="1">
      <c r="A30" s="84"/>
      <c r="B30" s="41"/>
      <c r="C30" s="125"/>
      <c r="D30" s="157"/>
      <c r="E30" s="28"/>
      <c r="F30" s="28"/>
      <c r="G30" s="275"/>
      <c r="H30" s="162"/>
      <c r="I30" s="162"/>
      <c r="J30" s="1"/>
      <c r="K30" s="45"/>
      <c r="L30" s="45"/>
      <c r="M30" s="149" t="s">
        <v>201</v>
      </c>
      <c r="N30" s="150"/>
      <c r="O30" s="157"/>
      <c r="P30" s="98"/>
    </row>
    <row r="31" spans="1:16" ht="14.25" customHeight="1">
      <c r="A31" s="84"/>
      <c r="B31" s="65" t="s">
        <v>202</v>
      </c>
      <c r="C31" s="62"/>
      <c r="D31" s="63"/>
      <c r="E31" s="64"/>
      <c r="F31" s="64"/>
      <c r="G31" s="63"/>
      <c r="H31" s="63"/>
      <c r="I31" s="273"/>
      <c r="J31" s="1"/>
      <c r="K31" s="45"/>
      <c r="L31" s="45"/>
      <c r="M31" s="144" t="s">
        <v>203</v>
      </c>
      <c r="N31" s="150"/>
      <c r="O31" s="157"/>
      <c r="P31" s="98"/>
    </row>
    <row r="32" spans="1:16" ht="14.25" customHeight="1">
      <c r="A32" s="84"/>
      <c r="B32" s="334" t="s">
        <v>204</v>
      </c>
      <c r="C32" s="334"/>
      <c r="D32" s="334"/>
      <c r="E32" s="334"/>
      <c r="F32" s="334"/>
      <c r="G32" s="334"/>
      <c r="H32" s="334"/>
      <c r="I32" s="262"/>
      <c r="J32" s="1"/>
      <c r="K32" s="45"/>
      <c r="L32" s="45"/>
      <c r="M32" s="144" t="s">
        <v>205</v>
      </c>
      <c r="N32" s="150"/>
      <c r="O32" s="157"/>
      <c r="P32" s="98"/>
    </row>
    <row r="33" spans="1:16" ht="14.25" customHeight="1">
      <c r="A33" s="84"/>
      <c r="B33" s="335"/>
      <c r="C33" s="335"/>
      <c r="D33" s="335"/>
      <c r="E33" s="335"/>
      <c r="F33" s="335"/>
      <c r="G33" s="335"/>
      <c r="H33" s="335"/>
      <c r="I33" s="262"/>
      <c r="J33" s="1"/>
      <c r="K33" s="45"/>
      <c r="L33" s="45"/>
      <c r="M33" s="144" t="s">
        <v>206</v>
      </c>
      <c r="N33" s="150"/>
      <c r="O33" s="157"/>
      <c r="P33" s="98"/>
    </row>
    <row r="34" spans="1:16" ht="14.25" customHeight="1">
      <c r="A34" s="84"/>
      <c r="B34" s="335"/>
      <c r="C34" s="335"/>
      <c r="D34" s="335"/>
      <c r="E34" s="335"/>
      <c r="F34" s="335"/>
      <c r="G34" s="335"/>
      <c r="H34" s="335"/>
      <c r="I34" s="262"/>
      <c r="J34" s="1"/>
      <c r="K34" s="45"/>
      <c r="L34" s="45"/>
      <c r="M34" s="164" t="s">
        <v>128</v>
      </c>
      <c r="N34" s="150"/>
      <c r="O34" s="157"/>
      <c r="P34" s="98"/>
    </row>
    <row r="35" spans="1:16" ht="51">
      <c r="A35" s="84"/>
      <c r="B35" s="43"/>
      <c r="C35" s="152" t="s">
        <v>207</v>
      </c>
      <c r="D35" s="297" t="s">
        <v>193</v>
      </c>
      <c r="E35" s="312" t="s">
        <v>175</v>
      </c>
      <c r="F35" s="310" t="s">
        <v>176</v>
      </c>
      <c r="G35" s="310" t="s">
        <v>142</v>
      </c>
      <c r="J35" s="1"/>
      <c r="K35" s="45"/>
      <c r="L35" s="45"/>
      <c r="M35" s="164" t="s">
        <v>128</v>
      </c>
      <c r="N35" s="96"/>
      <c r="O35" s="157"/>
      <c r="P35" s="98"/>
    </row>
    <row r="36" spans="1:16" ht="14.25" customHeight="1">
      <c r="A36" s="84"/>
      <c r="B36" s="43" t="s">
        <v>178</v>
      </c>
      <c r="C36" s="85"/>
      <c r="D36" s="159"/>
      <c r="E36" s="154"/>
      <c r="F36" s="161">
        <f>E36*C36</f>
        <v>0</v>
      </c>
      <c r="G36" s="85"/>
      <c r="J36" s="1"/>
      <c r="K36" s="45"/>
      <c r="L36" s="45"/>
      <c r="M36" s="144" t="s">
        <v>208</v>
      </c>
      <c r="N36" s="257">
        <f>SUM(N23:N35)</f>
        <v>0</v>
      </c>
      <c r="O36" s="157"/>
      <c r="P36" s="98"/>
    </row>
    <row r="37" spans="1:16" ht="14.25" customHeight="1">
      <c r="A37" s="84"/>
      <c r="B37" s="43" t="s">
        <v>180</v>
      </c>
      <c r="C37" s="85"/>
      <c r="D37" s="159"/>
      <c r="E37" s="154"/>
      <c r="F37" s="161">
        <f>E37*C37</f>
        <v>0</v>
      </c>
      <c r="G37" s="85"/>
      <c r="J37" s="1"/>
      <c r="K37" s="45"/>
      <c r="L37" s="45"/>
      <c r="M37" s="45"/>
      <c r="N37" s="45"/>
      <c r="O37" s="157"/>
      <c r="P37" s="98"/>
    </row>
    <row r="38" spans="1:16" ht="14.25" customHeight="1">
      <c r="A38" s="84"/>
      <c r="B38" s="43" t="s">
        <v>181</v>
      </c>
      <c r="C38" s="85"/>
      <c r="D38" s="159"/>
      <c r="E38" s="154"/>
      <c r="F38" s="161">
        <f>E38*C38</f>
        <v>0</v>
      </c>
      <c r="G38" s="85"/>
      <c r="J38" s="1"/>
      <c r="K38" s="45"/>
      <c r="L38" s="45"/>
      <c r="M38" s="43" t="s">
        <v>209</v>
      </c>
      <c r="N38" s="165">
        <f>N20-N36</f>
        <v>0</v>
      </c>
      <c r="O38" s="157"/>
      <c r="P38" s="98"/>
    </row>
    <row r="39" spans="1:16" ht="14.25" customHeight="1">
      <c r="A39" s="84"/>
      <c r="B39" s="41" t="s">
        <v>182</v>
      </c>
      <c r="C39" s="85"/>
      <c r="D39" s="159"/>
      <c r="E39" s="154"/>
      <c r="F39" s="161">
        <f>E39*C39</f>
        <v>0</v>
      </c>
      <c r="G39" s="85"/>
      <c r="J39" s="1"/>
      <c r="K39" s="45"/>
      <c r="L39" s="45"/>
      <c r="M39" s="43" t="s">
        <v>210</v>
      </c>
      <c r="N39" s="91">
        <f>G76</f>
        <v>0</v>
      </c>
      <c r="O39" s="157"/>
      <c r="P39" s="98"/>
    </row>
    <row r="40" spans="1:16" ht="14.25" customHeight="1">
      <c r="A40" s="84"/>
      <c r="B40" s="41" t="s">
        <v>184</v>
      </c>
      <c r="C40" s="86"/>
      <c r="D40" s="159"/>
      <c r="E40" s="154"/>
      <c r="F40" s="89">
        <f>E40*C40</f>
        <v>0</v>
      </c>
      <c r="G40" s="85"/>
      <c r="J40" s="1"/>
      <c r="K40" s="45"/>
      <c r="L40" s="45"/>
      <c r="M40" s="41" t="s">
        <v>211</v>
      </c>
      <c r="N40" s="166">
        <f>N38+N39</f>
        <v>0</v>
      </c>
      <c r="O40" s="157"/>
      <c r="P40" s="98"/>
    </row>
    <row r="41" spans="1:16" ht="14.25" customHeight="1">
      <c r="A41" s="84"/>
      <c r="B41" s="41" t="s">
        <v>185</v>
      </c>
      <c r="C41" s="88">
        <f>SUM(C36:C40)</f>
        <v>0</v>
      </c>
      <c r="D41" s="157"/>
      <c r="E41" s="28"/>
      <c r="F41" s="162">
        <f>SUM(F36:F40)</f>
        <v>0</v>
      </c>
      <c r="G41" s="162"/>
      <c r="J41" s="1"/>
      <c r="K41" s="167" t="s">
        <v>212</v>
      </c>
      <c r="L41" s="45"/>
      <c r="M41" s="144"/>
      <c r="N41" s="45"/>
      <c r="O41" s="157"/>
      <c r="P41" s="94"/>
    </row>
    <row r="42" spans="1:16" ht="14.25" customHeight="1">
      <c r="A42" s="84"/>
      <c r="B42" s="41"/>
      <c r="C42" s="125"/>
      <c r="D42" s="157"/>
      <c r="E42" s="28"/>
      <c r="F42" s="28"/>
      <c r="G42" s="275"/>
      <c r="H42" s="162"/>
      <c r="I42" s="162"/>
      <c r="J42" s="1"/>
      <c r="K42" s="45"/>
      <c r="L42" s="41" t="s">
        <v>213</v>
      </c>
      <c r="M42" s="41" t="s">
        <v>214</v>
      </c>
      <c r="N42" s="41" t="s">
        <v>215</v>
      </c>
      <c r="O42" s="157"/>
      <c r="P42" s="94"/>
    </row>
    <row r="43" spans="1:16" ht="14.25" customHeight="1">
      <c r="A43" s="84"/>
      <c r="B43" s="65" t="s">
        <v>216</v>
      </c>
      <c r="C43" s="62"/>
      <c r="D43" s="63"/>
      <c r="E43" s="64"/>
      <c r="F43" s="64"/>
      <c r="G43" s="63"/>
      <c r="H43" s="63"/>
      <c r="I43" s="273"/>
      <c r="J43" s="1"/>
      <c r="K43" s="149" t="s">
        <v>145</v>
      </c>
      <c r="L43" s="169"/>
      <c r="M43" s="170"/>
      <c r="N43" s="92"/>
      <c r="O43" s="157" t="str">
        <f>IF(OR(ISBLANK(Roll_Total_Units), Roll_Total_Units = 0), "", IF(NOT(ISBLANK(N29)), N29/Roll_Total_Units, ""))</f>
        <v/>
      </c>
      <c r="P43" s="94"/>
    </row>
    <row r="44" spans="1:16" ht="14.25" customHeight="1">
      <c r="A44" s="84"/>
      <c r="B44" s="334" t="s">
        <v>217</v>
      </c>
      <c r="C44" s="334"/>
      <c r="D44" s="334"/>
      <c r="E44" s="334"/>
      <c r="F44" s="334"/>
      <c r="G44" s="334"/>
      <c r="H44" s="334"/>
      <c r="I44" s="262"/>
      <c r="J44" s="1"/>
      <c r="K44" s="149" t="s">
        <v>146</v>
      </c>
      <c r="L44" s="169"/>
      <c r="M44" s="170"/>
      <c r="N44" s="150"/>
      <c r="O44" s="157"/>
      <c r="P44" s="94"/>
    </row>
    <row r="45" spans="1:16" ht="24" customHeight="1">
      <c r="A45" s="84"/>
      <c r="B45" s="335"/>
      <c r="C45" s="335"/>
      <c r="D45" s="335"/>
      <c r="E45" s="335"/>
      <c r="F45" s="335"/>
      <c r="G45" s="335"/>
      <c r="H45" s="335"/>
      <c r="I45" s="262"/>
      <c r="J45" s="1"/>
      <c r="K45" s="45"/>
      <c r="L45" s="45"/>
      <c r="M45" s="144"/>
      <c r="N45" s="45"/>
      <c r="O45" s="157" t="str">
        <f>IF(OR(ISBLANK(Roll_Total_Units), Roll_Total_Units = 0), "", IF(NOT(ISBLANK(N30)), N30/Roll_Total_Units, ""))</f>
        <v/>
      </c>
      <c r="P45" s="94"/>
    </row>
    <row r="46" spans="1:16" ht="51">
      <c r="A46" s="84"/>
      <c r="B46" s="43"/>
      <c r="C46" s="152" t="s">
        <v>207</v>
      </c>
      <c r="D46" s="297" t="s">
        <v>193</v>
      </c>
      <c r="E46" s="319" t="s">
        <v>218</v>
      </c>
      <c r="F46" s="28"/>
      <c r="G46" s="275"/>
      <c r="H46" s="39" t="s">
        <v>176</v>
      </c>
      <c r="I46" s="39" t="s">
        <v>142</v>
      </c>
      <c r="J46" s="1"/>
      <c r="K46" s="45"/>
      <c r="L46" s="45"/>
      <c r="M46" s="149" t="s">
        <v>219</v>
      </c>
      <c r="N46" s="93">
        <f>N44+N43</f>
        <v>0</v>
      </c>
      <c r="O46" s="157" t="str">
        <f>IF(OR(ISBLANK(Roll_Total_Units), Roll_Total_Units = 0), "", IF(NOT(ISBLANK(N31)), N31/Roll_Total_Units, ""))</f>
        <v/>
      </c>
      <c r="P46" s="94"/>
    </row>
    <row r="47" spans="1:16" ht="14.25" customHeight="1">
      <c r="A47" s="84"/>
      <c r="B47" s="43" t="s">
        <v>178</v>
      </c>
      <c r="C47" s="90"/>
      <c r="D47" s="153"/>
      <c r="E47" s="154"/>
      <c r="F47" s="38"/>
      <c r="G47" s="47"/>
      <c r="H47" s="155">
        <f>E47*C47</f>
        <v>0</v>
      </c>
      <c r="I47" s="85"/>
      <c r="J47" s="1"/>
      <c r="K47" s="45"/>
      <c r="L47" s="45"/>
      <c r="M47" s="144"/>
      <c r="N47" s="45"/>
      <c r="O47" s="157" t="str">
        <f>IF(OR(ISBLANK(Roll_Total_Units), Roll_Total_Units = 0), "", IF(NOT(ISBLANK(N32)), N32/Roll_Total_Units, ""))</f>
        <v/>
      </c>
      <c r="P47" s="94"/>
    </row>
    <row r="48" spans="1:16" ht="14.25" customHeight="1">
      <c r="A48" s="84"/>
      <c r="B48" s="43" t="s">
        <v>180</v>
      </c>
      <c r="C48" s="85"/>
      <c r="D48" s="153"/>
      <c r="E48" s="154"/>
      <c r="F48" s="38"/>
      <c r="G48" s="47"/>
      <c r="H48" s="155">
        <f>E48*C48</f>
        <v>0</v>
      </c>
      <c r="I48" s="85"/>
      <c r="J48" s="1"/>
      <c r="K48" s="45"/>
      <c r="L48" s="45"/>
      <c r="M48" s="149" t="s">
        <v>220</v>
      </c>
      <c r="N48" s="166">
        <f>N40-N46</f>
        <v>0</v>
      </c>
      <c r="O48" s="157" t="str">
        <f>IF(OR(ISBLANK(Roll_Total_Units), Roll_Total_Units = 0), "", IF(NOT(ISBLANK(N33)), N33/Roll_Total_Units, ""))</f>
        <v/>
      </c>
      <c r="P48" s="94"/>
    </row>
    <row r="49" spans="1:16" ht="14.25" customHeight="1">
      <c r="A49" s="84"/>
      <c r="B49" s="43" t="s">
        <v>181</v>
      </c>
      <c r="C49" s="85"/>
      <c r="D49" s="153"/>
      <c r="E49" s="154"/>
      <c r="F49" s="38"/>
      <c r="G49" s="47"/>
      <c r="H49" s="155">
        <f>E49*C49</f>
        <v>0</v>
      </c>
      <c r="I49" s="85"/>
      <c r="J49" s="1"/>
      <c r="O49" s="157" t="str">
        <f>IF(OR(ISBLANK(Roll_Total_Units), Roll_Total_Units = 0), "", IF(NOT(ISBLANK(N35)), N35/Roll_Total_Units, ""))</f>
        <v/>
      </c>
      <c r="P49" s="98" t="str">
        <f>IF(LEN(TRIM(O49))&gt;0, "/unit", "")</f>
        <v/>
      </c>
    </row>
    <row r="50" spans="1:16" ht="14.25" customHeight="1">
      <c r="A50" s="84"/>
      <c r="B50" s="41" t="s">
        <v>182</v>
      </c>
      <c r="C50" s="85"/>
      <c r="D50" s="153"/>
      <c r="E50" s="154"/>
      <c r="F50" s="38"/>
      <c r="G50" s="47"/>
      <c r="H50" s="155">
        <f>E50*C50</f>
        <v>0</v>
      </c>
      <c r="I50" s="85"/>
      <c r="J50" s="1"/>
      <c r="O50" s="1"/>
      <c r="P50" s="94"/>
    </row>
    <row r="51" spans="1:16" ht="14.25" customHeight="1">
      <c r="A51" s="84"/>
      <c r="B51" s="41" t="s">
        <v>184</v>
      </c>
      <c r="C51" s="86"/>
      <c r="D51" s="153"/>
      <c r="E51" s="154"/>
      <c r="F51" s="38"/>
      <c r="G51" s="47"/>
      <c r="H51" s="87">
        <f>E51*C51</f>
        <v>0</v>
      </c>
      <c r="I51" s="85"/>
      <c r="J51" s="1"/>
      <c r="P51" s="94"/>
    </row>
    <row r="52" spans="1:16" ht="14.25" customHeight="1">
      <c r="A52" s="84"/>
      <c r="B52" s="41" t="s">
        <v>185</v>
      </c>
      <c r="C52" s="88">
        <f>SUM(C47:C51)</f>
        <v>0</v>
      </c>
      <c r="D52" s="157"/>
      <c r="E52" s="28"/>
      <c r="F52" s="28"/>
      <c r="G52" s="47"/>
      <c r="H52" s="158">
        <f>SUM(H47:H51)</f>
        <v>0</v>
      </c>
      <c r="I52" s="158"/>
      <c r="J52" s="1"/>
      <c r="P52" s="94"/>
    </row>
    <row r="53" spans="1:16" ht="14.25" customHeight="1">
      <c r="A53" s="84"/>
      <c r="B53" s="45"/>
      <c r="C53" s="45"/>
      <c r="D53" s="45"/>
      <c r="E53" s="45"/>
      <c r="F53" s="45"/>
      <c r="G53" s="45"/>
      <c r="H53" s="45"/>
      <c r="I53" s="45"/>
      <c r="J53" s="1"/>
      <c r="P53" s="94"/>
    </row>
    <row r="54" spans="1:16" ht="20.399999999999999" customHeight="1">
      <c r="A54" s="84"/>
      <c r="B54" s="339" t="s">
        <v>221</v>
      </c>
      <c r="C54" s="339"/>
      <c r="D54" s="129">
        <f>IF(OR(ISBLANK(C52), ISBLANK(C29), ISBLANK(C17)), "", C52 + C29 + C17)</f>
        <v>0</v>
      </c>
      <c r="E54" s="127"/>
      <c r="F54" s="127"/>
      <c r="G54" s="128" t="s">
        <v>222</v>
      </c>
      <c r="H54" s="126">
        <f>H52+H29+H17</f>
        <v>0</v>
      </c>
      <c r="I54" s="162"/>
      <c r="J54" s="1"/>
      <c r="P54" s="94"/>
    </row>
    <row r="55" spans="1:16" ht="14.25" customHeight="1">
      <c r="A55" s="84"/>
      <c r="B55" s="277" t="str">
        <f>IF((Roll_Affordable_Units+Roll_RGI_Units)=Project_Affordable_Units,"","Note: Affordable+RGI units must add to Affordable Units inputted on Sheet 1")</f>
        <v/>
      </c>
      <c r="C55" s="168"/>
      <c r="D55" s="168"/>
      <c r="E55" s="43"/>
      <c r="F55" s="45"/>
      <c r="G55" s="163"/>
      <c r="H55" s="47"/>
      <c r="I55" s="47"/>
      <c r="J55" s="1"/>
      <c r="P55" s="94"/>
    </row>
    <row r="56" spans="1:16" ht="19.95" customHeight="1">
      <c r="A56" s="276"/>
      <c r="B56" s="340" t="s">
        <v>223</v>
      </c>
      <c r="C56" s="340"/>
      <c r="D56" s="340"/>
      <c r="E56" s="340"/>
      <c r="F56" s="337"/>
      <c r="G56" s="337"/>
      <c r="H56" s="337"/>
      <c r="I56" s="337"/>
      <c r="P56" s="279"/>
    </row>
    <row r="57" spans="1:16" ht="4.95" customHeight="1">
      <c r="A57" s="276"/>
      <c r="B57" s="277"/>
      <c r="C57" s="278"/>
      <c r="D57" s="278"/>
      <c r="E57" s="271"/>
      <c r="F57" s="280"/>
      <c r="G57" s="85"/>
      <c r="H57" s="85"/>
      <c r="I57" s="85"/>
      <c r="P57" s="279"/>
    </row>
    <row r="58" spans="1:16" ht="14.25" customHeight="1">
      <c r="A58" s="276"/>
      <c r="B58" s="281" t="s">
        <v>224</v>
      </c>
      <c r="C58" s="278"/>
      <c r="D58" s="278"/>
      <c r="E58" s="271"/>
      <c r="F58" s="280"/>
      <c r="G58" s="85"/>
      <c r="H58" s="85"/>
      <c r="I58" s="85"/>
      <c r="P58" s="279"/>
    </row>
    <row r="59" spans="1:16" ht="45" customHeight="1">
      <c r="A59" s="276"/>
      <c r="B59" s="338"/>
      <c r="C59" s="338"/>
      <c r="D59" s="338"/>
      <c r="E59" s="338"/>
      <c r="F59" s="338"/>
      <c r="G59" s="338"/>
      <c r="H59" s="338"/>
      <c r="I59" s="338"/>
      <c r="P59" s="279"/>
    </row>
    <row r="60" spans="1:16" ht="14.25" customHeight="1">
      <c r="A60" s="84"/>
      <c r="B60" s="45"/>
      <c r="C60" s="45"/>
      <c r="D60" s="45"/>
      <c r="E60" s="45"/>
      <c r="F60" s="45"/>
      <c r="G60" s="45"/>
      <c r="H60" s="45"/>
      <c r="I60" s="45"/>
      <c r="J60" s="1"/>
      <c r="P60" s="94"/>
    </row>
    <row r="61" spans="1:16" ht="14.25" customHeight="1">
      <c r="A61" s="84"/>
      <c r="B61" s="45"/>
      <c r="C61" s="45"/>
      <c r="D61" s="45"/>
      <c r="E61" s="45"/>
      <c r="F61" s="45"/>
      <c r="G61" s="45"/>
      <c r="H61" s="45"/>
      <c r="I61" s="45"/>
      <c r="J61" s="1"/>
      <c r="P61" s="94"/>
    </row>
    <row r="62" spans="1:16" ht="14.25" customHeight="1">
      <c r="A62" s="84"/>
      <c r="B62" s="65" t="s">
        <v>225</v>
      </c>
      <c r="C62" s="62"/>
      <c r="D62" s="63"/>
      <c r="E62" s="64"/>
      <c r="F62" s="64"/>
      <c r="G62" s="63"/>
      <c r="H62" s="63"/>
      <c r="I62" s="273"/>
      <c r="J62" s="1"/>
      <c r="P62" s="94"/>
    </row>
    <row r="63" spans="1:16" ht="14.25" customHeight="1">
      <c r="A63" s="84"/>
      <c r="B63" s="334" t="s">
        <v>226</v>
      </c>
      <c r="C63" s="334"/>
      <c r="D63" s="334"/>
      <c r="E63" s="334"/>
      <c r="F63" s="334"/>
      <c r="G63" s="334"/>
      <c r="H63" s="334"/>
      <c r="I63" s="262"/>
      <c r="J63" s="1"/>
      <c r="P63" s="94"/>
    </row>
    <row r="64" spans="1:16" ht="14.25" customHeight="1">
      <c r="A64" s="84"/>
      <c r="B64" s="335"/>
      <c r="C64" s="335"/>
      <c r="D64" s="335"/>
      <c r="E64" s="335"/>
      <c r="F64" s="335"/>
      <c r="G64" s="335"/>
      <c r="H64" s="335"/>
      <c r="I64" s="262"/>
      <c r="J64" s="1"/>
      <c r="P64" s="94"/>
    </row>
    <row r="65" spans="1:16" ht="51">
      <c r="A65" s="84"/>
      <c r="B65" s="43"/>
      <c r="C65" s="297" t="s">
        <v>227</v>
      </c>
      <c r="D65" s="297" t="s">
        <v>228</v>
      </c>
      <c r="E65" s="297" t="s">
        <v>229</v>
      </c>
      <c r="F65" s="298" t="s">
        <v>230</v>
      </c>
      <c r="G65" s="299" t="s">
        <v>231</v>
      </c>
      <c r="H65" s="39"/>
      <c r="I65" s="39"/>
      <c r="J65" s="1"/>
      <c r="P65" s="94"/>
    </row>
    <row r="66" spans="1:16" ht="14.25" customHeight="1">
      <c r="A66" s="84"/>
      <c r="B66" s="43"/>
      <c r="C66" s="301"/>
      <c r="D66" s="302"/>
      <c r="E66" s="300"/>
      <c r="F66" s="305"/>
      <c r="G66" s="305"/>
      <c r="J66" s="1"/>
      <c r="P66" s="94"/>
    </row>
    <row r="67" spans="1:16" ht="14.25" customHeight="1">
      <c r="A67" s="84"/>
      <c r="B67" s="43"/>
      <c r="C67" s="303"/>
      <c r="D67" s="302"/>
      <c r="E67" s="300"/>
      <c r="F67" s="305"/>
      <c r="G67" s="305"/>
      <c r="J67" s="1"/>
      <c r="P67" s="94"/>
    </row>
    <row r="68" spans="1:16" ht="14.25" customHeight="1">
      <c r="A68" s="84"/>
      <c r="B68" s="43"/>
      <c r="C68" s="303"/>
      <c r="D68" s="302"/>
      <c r="E68" s="300"/>
      <c r="F68" s="305"/>
      <c r="G68" s="305"/>
      <c r="J68" s="1"/>
      <c r="P68" s="94"/>
    </row>
    <row r="69" spans="1:16" ht="14.25" customHeight="1">
      <c r="A69" s="84"/>
      <c r="B69" s="41"/>
      <c r="C69" s="303"/>
      <c r="D69" s="302"/>
      <c r="E69" s="300"/>
      <c r="F69" s="305"/>
      <c r="G69" s="305"/>
      <c r="J69" s="1"/>
      <c r="P69" s="94"/>
    </row>
    <row r="70" spans="1:16" ht="14.25" customHeight="1">
      <c r="A70" s="84"/>
      <c r="B70" s="41"/>
      <c r="C70" s="304"/>
      <c r="D70" s="302"/>
      <c r="E70" s="300"/>
      <c r="F70" s="305"/>
      <c r="G70" s="305"/>
      <c r="J70" s="1"/>
      <c r="P70" s="94"/>
    </row>
    <row r="71" spans="1:16" ht="14.25" customHeight="1">
      <c r="A71" s="84"/>
      <c r="B71" s="45"/>
      <c r="C71" s="45"/>
      <c r="D71" s="45"/>
      <c r="E71" s="45"/>
      <c r="F71" s="45"/>
      <c r="G71" s="45"/>
      <c r="H71" s="45"/>
      <c r="I71" s="45"/>
      <c r="J71" s="1"/>
      <c r="P71" s="94"/>
    </row>
    <row r="72" spans="1:16" ht="14.25" customHeight="1">
      <c r="A72" s="171"/>
      <c r="B72" s="135" t="s">
        <v>232</v>
      </c>
      <c r="C72" s="136"/>
      <c r="D72" s="137"/>
      <c r="E72" s="138"/>
      <c r="F72" s="138"/>
      <c r="G72" s="139"/>
      <c r="H72" s="139"/>
      <c r="I72" s="139"/>
      <c r="J72" s="1"/>
      <c r="P72" s="94"/>
    </row>
    <row r="73" spans="1:16" ht="14.25" customHeight="1">
      <c r="A73" s="84"/>
      <c r="B73" s="335" t="s">
        <v>233</v>
      </c>
      <c r="C73" s="335"/>
      <c r="D73" s="335"/>
      <c r="E73" s="335"/>
      <c r="F73" s="335"/>
      <c r="G73" s="335"/>
      <c r="H73" s="335"/>
      <c r="I73" s="262"/>
      <c r="J73" s="1"/>
      <c r="P73" s="94"/>
    </row>
    <row r="74" spans="1:16" ht="14.25" customHeight="1">
      <c r="A74" s="84"/>
      <c r="B74" s="335"/>
      <c r="C74" s="335"/>
      <c r="D74" s="335"/>
      <c r="E74" s="335"/>
      <c r="F74" s="335"/>
      <c r="G74" s="335"/>
      <c r="H74" s="335"/>
      <c r="I74" s="262"/>
      <c r="J74" s="1"/>
      <c r="O74" s="1"/>
      <c r="P74" s="94"/>
    </row>
    <row r="75" spans="1:16" ht="14.25" customHeight="1">
      <c r="A75" s="84"/>
      <c r="B75" s="336" t="s">
        <v>234</v>
      </c>
      <c r="C75" s="336"/>
      <c r="D75" s="95" t="s">
        <v>235</v>
      </c>
      <c r="E75" s="336" t="s">
        <v>236</v>
      </c>
      <c r="F75" s="336"/>
      <c r="G75" s="336" t="s">
        <v>237</v>
      </c>
      <c r="H75" s="336"/>
      <c r="I75" s="263"/>
      <c r="J75" s="1"/>
      <c r="O75" s="1"/>
      <c r="P75" s="94"/>
    </row>
    <row r="76" spans="1:16" ht="14.25" customHeight="1">
      <c r="A76" s="84"/>
      <c r="B76" s="330"/>
      <c r="C76" s="330"/>
      <c r="D76" s="172"/>
      <c r="E76" s="331"/>
      <c r="F76" s="331"/>
      <c r="G76" s="332">
        <f>B76*D76-(B76*D76*E76)</f>
        <v>0</v>
      </c>
      <c r="H76" s="332"/>
      <c r="I76" s="260"/>
      <c r="J76" s="1"/>
      <c r="O76" s="1"/>
      <c r="P76" s="94"/>
    </row>
    <row r="77" spans="1:16" ht="4.95" customHeight="1">
      <c r="A77" s="84"/>
      <c r="B77" s="258"/>
      <c r="C77" s="258"/>
      <c r="D77" s="172"/>
      <c r="E77" s="259"/>
      <c r="F77" s="259"/>
      <c r="G77" s="260"/>
      <c r="H77" s="260"/>
      <c r="I77" s="260"/>
      <c r="J77" s="1"/>
      <c r="O77" s="1"/>
      <c r="P77" s="94"/>
    </row>
    <row r="78" spans="1:16" ht="12" customHeight="1">
      <c r="A78" s="84"/>
      <c r="B78" s="282" t="s">
        <v>238</v>
      </c>
      <c r="C78" s="258"/>
      <c r="D78" s="172"/>
      <c r="E78" s="259"/>
      <c r="F78" s="259"/>
      <c r="G78" s="260"/>
      <c r="H78" s="260"/>
      <c r="I78" s="260"/>
      <c r="J78" s="1"/>
      <c r="O78" s="1"/>
      <c r="P78" s="94"/>
    </row>
    <row r="79" spans="1:16" ht="55.5" customHeight="1">
      <c r="A79" s="84"/>
      <c r="B79" s="341"/>
      <c r="C79" s="341"/>
      <c r="D79" s="341"/>
      <c r="E79" s="341"/>
      <c r="F79" s="341"/>
      <c r="G79" s="341"/>
      <c r="H79" s="341"/>
      <c r="I79" s="341"/>
      <c r="J79" s="1"/>
      <c r="O79" s="1"/>
      <c r="P79" s="94"/>
    </row>
    <row r="80" spans="1:16" ht="7.2" customHeight="1">
      <c r="A80" s="49"/>
      <c r="B80" s="33"/>
      <c r="C80" s="33"/>
      <c r="D80" s="33"/>
      <c r="E80" s="33"/>
      <c r="F80" s="33"/>
      <c r="G80" s="33"/>
      <c r="H80" s="33"/>
      <c r="I80" s="33"/>
      <c r="J80" s="33"/>
      <c r="K80" s="33"/>
      <c r="L80" s="33"/>
      <c r="M80" s="33"/>
      <c r="N80" s="33"/>
      <c r="O80" s="33"/>
      <c r="P80" s="50"/>
    </row>
  </sheetData>
  <sheetProtection selectLockedCells="1"/>
  <mergeCells count="18">
    <mergeCell ref="B56:E56"/>
    <mergeCell ref="B79:I79"/>
    <mergeCell ref="B4:M4"/>
    <mergeCell ref="B76:C76"/>
    <mergeCell ref="E76:F76"/>
    <mergeCell ref="G76:H76"/>
    <mergeCell ref="B7:H9"/>
    <mergeCell ref="B20:H22"/>
    <mergeCell ref="B44:H45"/>
    <mergeCell ref="G75:H75"/>
    <mergeCell ref="E75:F75"/>
    <mergeCell ref="B75:C75"/>
    <mergeCell ref="B73:H74"/>
    <mergeCell ref="B32:H34"/>
    <mergeCell ref="F56:I56"/>
    <mergeCell ref="B59:I59"/>
    <mergeCell ref="B63:H64"/>
    <mergeCell ref="B54:C54"/>
  </mergeCells>
  <conditionalFormatting sqref="C40">
    <cfRule type="containsBlanks" dxfId="20" priority="10">
      <formula>LEN(TRIM(C40))=0</formula>
    </cfRule>
  </conditionalFormatting>
  <conditionalFormatting sqref="C70">
    <cfRule type="containsBlanks" dxfId="19" priority="6">
      <formula>LEN(TRIM(C70))=0</formula>
    </cfRule>
  </conditionalFormatting>
  <conditionalFormatting sqref="C12:E15 N23:N35">
    <cfRule type="containsBlanks" dxfId="18" priority="15">
      <formula>LEN(TRIM(C12))=0</formula>
    </cfRule>
  </conditionalFormatting>
  <conditionalFormatting sqref="C36:E40">
    <cfRule type="containsBlanks" dxfId="17" priority="11">
      <formula>LEN(TRIM(C36))=0</formula>
    </cfRule>
  </conditionalFormatting>
  <conditionalFormatting sqref="C47:E50">
    <cfRule type="containsBlanks" dxfId="16" priority="14">
      <formula>LEN(TRIM(C47))=0</formula>
    </cfRule>
  </conditionalFormatting>
  <conditionalFormatting sqref="C66:G69">
    <cfRule type="containsBlanks" dxfId="15" priority="1">
      <formula>LEN(TRIM(C66))=0</formula>
    </cfRule>
  </conditionalFormatting>
  <conditionalFormatting sqref="C70:G70">
    <cfRule type="containsBlanks" dxfId="14" priority="7">
      <formula>LEN(TRIM(C70))=0</formula>
    </cfRule>
  </conditionalFormatting>
  <conditionalFormatting sqref="F56 B59">
    <cfRule type="containsBlanks" dxfId="13" priority="8">
      <formula>LEN(TRIM(B56))=0</formula>
    </cfRule>
  </conditionalFormatting>
  <conditionalFormatting sqref="G36:G40">
    <cfRule type="containsBlanks" dxfId="12" priority="9">
      <formula>LEN(TRIM(G36))=0</formula>
    </cfRule>
  </conditionalFormatting>
  <conditionalFormatting sqref="I24:I28">
    <cfRule type="containsBlanks" dxfId="11" priority="13">
      <formula>LEN(TRIM(I24))=0</formula>
    </cfRule>
  </conditionalFormatting>
  <conditionalFormatting sqref="I47:I51">
    <cfRule type="containsBlanks" dxfId="10" priority="12">
      <formula>LEN(TRIM(I47))=0</formula>
    </cfRule>
  </conditionalFormatting>
  <conditionalFormatting sqref="M13:M14 L18:M19 M34:M35">
    <cfRule type="containsText" dxfId="9" priority="16" stopIfTrue="1" operator="containsText" text="Indicate">
      <formula>NOT(ISERROR(SEARCH("Indicate",L13)))</formula>
    </cfRule>
  </conditionalFormatting>
  <conditionalFormatting sqref="N11:N14 C16:E16 N17:N19 C24:E28 C51:E51 M13:M14 M34:M35 N9:O10 G24:G28 L43:N44 B76:F76 B79">
    <cfRule type="containsBlanks" dxfId="8" priority="18">
      <formula>LEN(TRIM(B9))=0</formula>
    </cfRule>
  </conditionalFormatting>
  <conditionalFormatting sqref="N35 N14 C16 N19 C28 N39 C51">
    <cfRule type="containsBlanks" dxfId="7" priority="17">
      <formula>LEN(TRIM(C14))=0</formula>
    </cfRule>
  </conditionalFormatting>
  <dataValidations count="1">
    <dataValidation type="list" allowBlank="1" showInputMessage="1" showErrorMessage="1" sqref="F56" xr:uid="{07423109-B489-4289-BB0B-3F7E75E1EF94}">
      <formula1>"Oui,Non,En partie (veuillez expliquer ci-dessous)"</formula1>
    </dataValidation>
  </dataValidations>
  <pageMargins left="0.5" right="0.5" top="0.5" bottom="0.5" header="0.3" footer="0.3"/>
  <pageSetup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26AE-F3D1-DC41-A2C0-11C42384FAB8}">
  <sheetPr codeName="Sheet5">
    <tabColor rgb="FF123985"/>
  </sheetPr>
  <dimension ref="A1:D36"/>
  <sheetViews>
    <sheetView showGridLines="0" showRowColHeaders="0" showRuler="0" zoomScale="150" zoomScaleNormal="150" zoomScalePageLayoutView="125" workbookViewId="0"/>
  </sheetViews>
  <sheetFormatPr defaultColWidth="12" defaultRowHeight="19.2" customHeight="1"/>
  <cols>
    <col min="1" max="1" width="4.42578125" customWidth="1"/>
    <col min="2" max="2" width="96.42578125" customWidth="1"/>
    <col min="3" max="3" width="29.28515625" customWidth="1"/>
    <col min="4" max="4" width="4.42578125" customWidth="1"/>
  </cols>
  <sheetData>
    <row r="1" spans="1:4" ht="28.95" customHeight="1">
      <c r="A1" s="21"/>
      <c r="B1" s="179" t="s">
        <v>239</v>
      </c>
      <c r="C1" s="177"/>
      <c r="D1" s="178" t="str">
        <f>IF(ISBLANK(Project_Name), "", UPPER(Project_Name))</f>
        <v/>
      </c>
    </row>
    <row r="2" spans="1:4" ht="34.950000000000003" customHeight="1">
      <c r="A2" s="3"/>
      <c r="B2" s="345" t="s">
        <v>240</v>
      </c>
      <c r="C2" s="345"/>
      <c r="D2" s="5"/>
    </row>
    <row r="3" spans="1:4" ht="85.2" customHeight="1">
      <c r="A3" s="3"/>
      <c r="B3" s="346"/>
      <c r="C3" s="346"/>
      <c r="D3" s="5"/>
    </row>
    <row r="4" spans="1:4" ht="30" customHeight="1">
      <c r="A4" s="70"/>
      <c r="B4" s="348" t="s">
        <v>241</v>
      </c>
      <c r="C4" s="347"/>
      <c r="D4" s="71"/>
    </row>
    <row r="5" spans="1:4" ht="85.2" customHeight="1">
      <c r="A5" s="70"/>
      <c r="B5" s="346"/>
      <c r="C5" s="346"/>
      <c r="D5" s="71"/>
    </row>
    <row r="6" spans="1:4" ht="30" customHeight="1">
      <c r="A6" s="70"/>
      <c r="B6" s="347" t="s">
        <v>242</v>
      </c>
      <c r="C6" s="347"/>
      <c r="D6" s="71"/>
    </row>
    <row r="7" spans="1:4" ht="85.2" customHeight="1">
      <c r="A7" s="70"/>
      <c r="B7" s="346"/>
      <c r="C7" s="346"/>
      <c r="D7" s="71"/>
    </row>
    <row r="8" spans="1:4" ht="31.2" customHeight="1">
      <c r="A8" s="70"/>
      <c r="B8" s="347" t="s">
        <v>243</v>
      </c>
      <c r="C8" s="347"/>
      <c r="D8" s="71"/>
    </row>
    <row r="9" spans="1:4" ht="85.2" customHeight="1">
      <c r="A9" s="70"/>
      <c r="B9" s="346"/>
      <c r="C9" s="346"/>
      <c r="D9" s="71"/>
    </row>
    <row r="10" spans="1:4" ht="24" customHeight="1">
      <c r="A10" s="70"/>
      <c r="B10" s="345" t="s">
        <v>244</v>
      </c>
      <c r="C10" s="345"/>
      <c r="D10" s="71"/>
    </row>
    <row r="11" spans="1:4" ht="85.2" customHeight="1">
      <c r="A11" s="70"/>
      <c r="B11" s="346"/>
      <c r="C11" s="346"/>
      <c r="D11" s="71"/>
    </row>
    <row r="12" spans="1:4" ht="43.5" customHeight="1">
      <c r="A12" s="70"/>
      <c r="B12" s="347" t="s">
        <v>245</v>
      </c>
      <c r="C12" s="347"/>
      <c r="D12" s="71"/>
    </row>
    <row r="13" spans="1:4" ht="85.2" customHeight="1">
      <c r="A13" s="70"/>
      <c r="B13" s="346"/>
      <c r="C13" s="346"/>
      <c r="D13" s="71"/>
    </row>
    <row r="14" spans="1:4" ht="30" customHeight="1">
      <c r="A14" s="70"/>
      <c r="B14" s="342" t="s">
        <v>246</v>
      </c>
      <c r="C14" s="343"/>
      <c r="D14" s="71"/>
    </row>
    <row r="15" spans="1:4" ht="85.2" customHeight="1">
      <c r="A15" s="70"/>
      <c r="B15" s="344"/>
      <c r="C15" s="344"/>
      <c r="D15" s="71"/>
    </row>
    <row r="16" spans="1:4" ht="30" customHeight="1">
      <c r="A16" s="70"/>
      <c r="B16" s="342" t="s">
        <v>247</v>
      </c>
      <c r="C16" s="343"/>
      <c r="D16" s="71"/>
    </row>
    <row r="17" spans="1:4" ht="85.2" customHeight="1">
      <c r="A17" s="70"/>
      <c r="B17" s="344"/>
      <c r="C17" s="344"/>
      <c r="D17" s="71"/>
    </row>
    <row r="18" spans="1:4" ht="19.2" customHeight="1">
      <c r="A18" s="70"/>
      <c r="B18" s="1"/>
      <c r="C18" s="1"/>
      <c r="D18" s="71"/>
    </row>
    <row r="19" spans="1:4" ht="19.2" customHeight="1">
      <c r="A19" s="49"/>
      <c r="B19" s="33"/>
      <c r="C19" s="33"/>
      <c r="D19" s="50"/>
    </row>
    <row r="20" spans="1:4" ht="19.2" customHeight="1">
      <c r="A20" s="1"/>
      <c r="B20" s="1"/>
      <c r="C20" s="1"/>
      <c r="D20" s="1"/>
    </row>
    <row r="21" spans="1:4" ht="19.2" customHeight="1">
      <c r="A21" s="1"/>
      <c r="B21" s="1"/>
      <c r="C21" s="1"/>
      <c r="D21" s="1"/>
    </row>
    <row r="22" spans="1:4" ht="19.2" customHeight="1">
      <c r="A22" s="1"/>
      <c r="B22" s="1"/>
      <c r="C22" s="1"/>
      <c r="D22" s="1"/>
    </row>
    <row r="23" spans="1:4" ht="19.2" customHeight="1">
      <c r="A23" s="1"/>
      <c r="B23" s="1"/>
      <c r="C23" s="1"/>
      <c r="D23" s="1"/>
    </row>
    <row r="24" spans="1:4" ht="19.2" customHeight="1">
      <c r="A24" s="1"/>
      <c r="B24" s="1"/>
      <c r="C24" s="1"/>
      <c r="D24" s="1"/>
    </row>
    <row r="25" spans="1:4" ht="19.2" customHeight="1">
      <c r="A25" s="1"/>
      <c r="B25" s="1"/>
      <c r="C25" s="1"/>
      <c r="D25" s="1"/>
    </row>
    <row r="26" spans="1:4" ht="19.2" customHeight="1">
      <c r="A26" s="1"/>
      <c r="B26" s="1"/>
      <c r="C26" s="1"/>
      <c r="D26" s="1"/>
    </row>
    <row r="27" spans="1:4" ht="19.2" customHeight="1">
      <c r="A27" s="1"/>
      <c r="B27" s="1"/>
      <c r="C27" s="1"/>
      <c r="D27" s="1"/>
    </row>
    <row r="28" spans="1:4" ht="19.2" customHeight="1">
      <c r="A28" s="1"/>
      <c r="B28" s="1"/>
      <c r="C28" s="1"/>
      <c r="D28" s="1"/>
    </row>
    <row r="29" spans="1:4" ht="19.2" customHeight="1">
      <c r="A29" s="1"/>
      <c r="B29" s="1"/>
      <c r="C29" s="1"/>
      <c r="D29" s="1"/>
    </row>
    <row r="30" spans="1:4" ht="19.2" customHeight="1">
      <c r="A30" s="1"/>
      <c r="B30" s="1"/>
      <c r="C30" s="1"/>
      <c r="D30" s="1"/>
    </row>
    <row r="31" spans="1:4" ht="19.2" customHeight="1">
      <c r="A31" s="1"/>
      <c r="B31" s="1"/>
      <c r="C31" s="1"/>
      <c r="D31" s="1"/>
    </row>
    <row r="32" spans="1:4" ht="19.2" customHeight="1">
      <c r="A32" s="1"/>
      <c r="B32" s="1"/>
      <c r="C32" s="1"/>
      <c r="D32" s="1"/>
    </row>
    <row r="33" spans="1:4" ht="19.2" customHeight="1">
      <c r="A33" s="1"/>
      <c r="B33" s="1"/>
      <c r="C33" s="1"/>
      <c r="D33" s="1"/>
    </row>
    <row r="34" spans="1:4" ht="19.2" customHeight="1">
      <c r="A34" s="1"/>
      <c r="B34" s="1"/>
      <c r="C34" s="1"/>
      <c r="D34" s="1"/>
    </row>
    <row r="35" spans="1:4" ht="19.2" customHeight="1">
      <c r="A35" s="1"/>
      <c r="B35" s="1"/>
      <c r="C35" s="1"/>
      <c r="D35" s="1"/>
    </row>
    <row r="36" spans="1:4" ht="19.2" customHeight="1">
      <c r="A36" s="1"/>
      <c r="B36" s="1"/>
      <c r="C36" s="1"/>
      <c r="D36" s="1"/>
    </row>
  </sheetData>
  <sheetProtection selectLockedCells="1"/>
  <mergeCells count="16">
    <mergeCell ref="B9:C9"/>
    <mergeCell ref="B6:C6"/>
    <mergeCell ref="B8:C8"/>
    <mergeCell ref="B3:C3"/>
    <mergeCell ref="B2:C2"/>
    <mergeCell ref="B4:C4"/>
    <mergeCell ref="B5:C5"/>
    <mergeCell ref="B7:C7"/>
    <mergeCell ref="B16:C16"/>
    <mergeCell ref="B17:C17"/>
    <mergeCell ref="B10:C10"/>
    <mergeCell ref="B11:C11"/>
    <mergeCell ref="B12:C12"/>
    <mergeCell ref="B13:C13"/>
    <mergeCell ref="B14:C14"/>
    <mergeCell ref="B15:C15"/>
  </mergeCells>
  <conditionalFormatting sqref="B3:C3 B5:C5 B7:C7 B9:C9 B11:C11 B15:C15 B17:C17">
    <cfRule type="containsBlanks" dxfId="6" priority="10">
      <formula>LEN(TRIM(B3))=0</formula>
    </cfRule>
  </conditionalFormatting>
  <conditionalFormatting sqref="B13:C13">
    <cfRule type="containsBlanks" dxfId="5" priority="1">
      <formula>LEN(TRIM(B13))=0</formula>
    </cfRule>
  </conditionalFormatting>
  <dataValidations count="1">
    <dataValidation type="textLength" allowBlank="1" showInputMessage="1" showErrorMessage="1" errorTitle="Dépasse la limite de 500 caractères" error=" " sqref="B5 B3 B17 B15 B11" xr:uid="{8D813534-6C58-BA4F-B9D1-D54BE5EC64DD}">
      <formula1>0</formula1>
      <formula2>1000</formula2>
    </dataValidation>
  </dataValidations>
  <pageMargins left="0.5" right="0.5" top="0.5" bottom="0.5" header="0.3" footer="0.3"/>
  <pageSetup scale="99" fitToWidth="0" fitToHeight="0" orientation="portrait" r:id="rId1"/>
  <rowBreaks count="1" manualBreakCount="1">
    <brk id="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9581-6967-4527-ABEF-205126D3F4C1}">
  <sheetPr>
    <tabColor rgb="FF123985"/>
  </sheetPr>
  <dimension ref="A1:D24"/>
  <sheetViews>
    <sheetView showGridLines="0" showRowColHeaders="0" showRuler="0" zoomScale="150" zoomScaleNormal="150" zoomScalePageLayoutView="125" workbookViewId="0">
      <selection activeCell="E3" sqref="E3"/>
    </sheetView>
  </sheetViews>
  <sheetFormatPr defaultColWidth="12" defaultRowHeight="19.2" customHeight="1"/>
  <cols>
    <col min="1" max="1" width="4.42578125" customWidth="1"/>
    <col min="2" max="2" width="96.42578125" customWidth="1"/>
    <col min="3" max="3" width="29.28515625" customWidth="1"/>
    <col min="4" max="4" width="4.42578125" customWidth="1"/>
  </cols>
  <sheetData>
    <row r="1" spans="1:4" ht="28.95" customHeight="1">
      <c r="A1" s="21"/>
      <c r="B1" s="179" t="s">
        <v>248</v>
      </c>
      <c r="C1" s="177"/>
      <c r="D1" s="178" t="str">
        <f>IF(ISBLANK(Project_Name), "", UPPER(Project_Name))</f>
        <v/>
      </c>
    </row>
    <row r="2" spans="1:4" ht="41.4" customHeight="1">
      <c r="A2" s="3"/>
      <c r="B2" s="345" t="s">
        <v>249</v>
      </c>
      <c r="C2" s="345"/>
      <c r="D2" s="5"/>
    </row>
    <row r="3" spans="1:4" ht="85.2" customHeight="1">
      <c r="A3" s="3"/>
      <c r="B3" s="346"/>
      <c r="C3" s="346"/>
      <c r="D3" s="5"/>
    </row>
    <row r="4" spans="1:4" ht="30" customHeight="1">
      <c r="A4" s="70"/>
      <c r="B4" s="348" t="s">
        <v>250</v>
      </c>
      <c r="C4" s="347"/>
      <c r="D4" s="71"/>
    </row>
    <row r="5" spans="1:4" ht="85.2" customHeight="1">
      <c r="A5" s="70"/>
      <c r="B5" s="346"/>
      <c r="C5" s="346"/>
      <c r="D5" s="71"/>
    </row>
    <row r="6" spans="1:4" ht="19.2" customHeight="1">
      <c r="A6" s="70"/>
      <c r="B6" s="1"/>
      <c r="C6" s="1"/>
      <c r="D6" s="71"/>
    </row>
    <row r="7" spans="1:4" ht="19.2" customHeight="1">
      <c r="A7" s="49"/>
      <c r="B7" s="33"/>
      <c r="C7" s="33"/>
      <c r="D7" s="50"/>
    </row>
    <row r="8" spans="1:4" ht="19.2" customHeight="1">
      <c r="A8" s="1"/>
      <c r="B8" s="1"/>
      <c r="C8" s="1"/>
      <c r="D8" s="1"/>
    </row>
    <row r="9" spans="1:4" ht="19.2" customHeight="1">
      <c r="A9" s="1"/>
      <c r="B9" s="1"/>
      <c r="C9" s="1"/>
      <c r="D9" s="1"/>
    </row>
    <row r="10" spans="1:4" ht="19.2" customHeight="1">
      <c r="A10" s="1"/>
      <c r="B10" s="1"/>
      <c r="C10" s="1"/>
      <c r="D10" s="1"/>
    </row>
    <row r="11" spans="1:4" ht="19.2" customHeight="1">
      <c r="A11" s="1"/>
      <c r="B11" s="1"/>
      <c r="C11" s="1"/>
      <c r="D11" s="1"/>
    </row>
    <row r="12" spans="1:4" ht="19.2" customHeight="1">
      <c r="A12" s="1"/>
      <c r="B12" s="1"/>
      <c r="C12" s="1"/>
      <c r="D12" s="1"/>
    </row>
    <row r="13" spans="1:4" ht="19.2" customHeight="1">
      <c r="A13" s="1"/>
      <c r="B13" s="1"/>
      <c r="C13" s="1"/>
      <c r="D13" s="1"/>
    </row>
    <row r="14" spans="1:4" ht="19.2" customHeight="1">
      <c r="A14" s="1"/>
      <c r="B14" s="1"/>
      <c r="C14" s="1"/>
      <c r="D14" s="1"/>
    </row>
    <row r="15" spans="1:4" ht="19.2" customHeight="1">
      <c r="A15" s="1"/>
      <c r="B15" s="1"/>
      <c r="C15" s="1"/>
      <c r="D15" s="1"/>
    </row>
    <row r="16" spans="1:4" ht="19.2" customHeight="1">
      <c r="A16" s="1"/>
      <c r="B16" s="1"/>
      <c r="C16" s="1"/>
      <c r="D16" s="1"/>
    </row>
    <row r="17" spans="1:4" ht="19.2" customHeight="1">
      <c r="A17" s="1"/>
      <c r="B17" s="1"/>
      <c r="C17" s="1"/>
      <c r="D17" s="1"/>
    </row>
    <row r="18" spans="1:4" ht="19.2" customHeight="1">
      <c r="A18" s="1"/>
      <c r="B18" s="1"/>
      <c r="C18" s="1"/>
      <c r="D18" s="1"/>
    </row>
    <row r="19" spans="1:4" ht="19.2" customHeight="1">
      <c r="A19" s="1"/>
      <c r="B19" s="1"/>
      <c r="C19" s="1"/>
      <c r="D19" s="1"/>
    </row>
    <row r="20" spans="1:4" ht="19.2" customHeight="1">
      <c r="A20" s="1"/>
      <c r="B20" s="1"/>
      <c r="C20" s="1"/>
      <c r="D20" s="1"/>
    </row>
    <row r="21" spans="1:4" ht="19.2" customHeight="1">
      <c r="A21" s="1"/>
      <c r="B21" s="1"/>
      <c r="C21" s="1"/>
      <c r="D21" s="1"/>
    </row>
    <row r="22" spans="1:4" ht="19.2" customHeight="1">
      <c r="A22" s="1"/>
      <c r="B22" s="1"/>
      <c r="C22" s="1"/>
      <c r="D22" s="1"/>
    </row>
    <row r="23" spans="1:4" ht="19.2" customHeight="1">
      <c r="A23" s="1"/>
      <c r="B23" s="1"/>
      <c r="C23" s="1"/>
      <c r="D23" s="1"/>
    </row>
    <row r="24" spans="1:4" ht="19.2" customHeight="1">
      <c r="A24" s="1"/>
      <c r="B24" s="1"/>
      <c r="C24" s="1"/>
      <c r="D24" s="1"/>
    </row>
  </sheetData>
  <sheetProtection selectLockedCells="1"/>
  <mergeCells count="4">
    <mergeCell ref="B2:C2"/>
    <mergeCell ref="B3:C3"/>
    <mergeCell ref="B4:C4"/>
    <mergeCell ref="B5:C5"/>
  </mergeCells>
  <conditionalFormatting sqref="B3:C3 B5:C5">
    <cfRule type="containsBlanks" dxfId="4" priority="2">
      <formula>LEN(TRIM(B3))=0</formula>
    </cfRule>
  </conditionalFormatting>
  <dataValidations count="1">
    <dataValidation type="textLength" allowBlank="1" showInputMessage="1" showErrorMessage="1" errorTitle="Dépasse la limite de 500 caractères" error=" " sqref="B5 B3" xr:uid="{41BDDC86-872B-4E67-98D5-E79A66EA6CA2}">
      <formula1>0</formula1>
      <formula2>1000</formula2>
    </dataValidation>
  </dataValidations>
  <pageMargins left="0.5" right="0.5" top="0.5" bottom="0.5" header="0.3" footer="0.3"/>
  <pageSetup scale="9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5CDD-BAF4-44C0-9F49-8ED19BD2C747}">
  <sheetPr>
    <tabColor rgb="FF123985"/>
  </sheetPr>
  <dimension ref="A1:D28"/>
  <sheetViews>
    <sheetView showGridLines="0" showRowColHeaders="0" showRuler="0" zoomScale="150" zoomScaleNormal="150" zoomScalePageLayoutView="125" workbookViewId="0"/>
  </sheetViews>
  <sheetFormatPr defaultColWidth="12" defaultRowHeight="19.2" customHeight="1"/>
  <cols>
    <col min="1" max="1" width="4.42578125" customWidth="1"/>
    <col min="2" max="2" width="96.42578125" customWidth="1"/>
    <col min="3" max="3" width="29.28515625" customWidth="1"/>
    <col min="4" max="4" width="4.42578125" customWidth="1"/>
  </cols>
  <sheetData>
    <row r="1" spans="1:4" ht="28.95" customHeight="1">
      <c r="A1" s="21"/>
      <c r="B1" s="179" t="s">
        <v>251</v>
      </c>
      <c r="C1" s="177"/>
      <c r="D1" s="178" t="str">
        <f>IF(ISBLANK(Project_Name), "", UPPER(Project_Name))</f>
        <v/>
      </c>
    </row>
    <row r="2" spans="1:4" ht="44.4" customHeight="1">
      <c r="A2" s="3"/>
      <c r="B2" s="345" t="s">
        <v>252</v>
      </c>
      <c r="C2" s="345"/>
      <c r="D2" s="5"/>
    </row>
    <row r="3" spans="1:4" ht="85.2" customHeight="1">
      <c r="A3" s="3"/>
      <c r="B3" s="346"/>
      <c r="C3" s="346"/>
      <c r="D3" s="5"/>
    </row>
    <row r="4" spans="1:4" ht="30" customHeight="1">
      <c r="A4" s="70"/>
      <c r="B4" s="348" t="s">
        <v>253</v>
      </c>
      <c r="C4" s="347"/>
      <c r="D4" s="71"/>
    </row>
    <row r="5" spans="1:4" ht="85.2" customHeight="1">
      <c r="A5" s="70"/>
      <c r="B5" s="346"/>
      <c r="C5" s="346"/>
      <c r="D5" s="71"/>
    </row>
    <row r="6" spans="1:4" ht="30" customHeight="1">
      <c r="A6" s="70"/>
      <c r="B6" s="347" t="s">
        <v>254</v>
      </c>
      <c r="C6" s="347"/>
      <c r="D6" s="71"/>
    </row>
    <row r="7" spans="1:4" ht="85.2" customHeight="1">
      <c r="A7" s="70"/>
      <c r="B7" s="346"/>
      <c r="C7" s="346"/>
      <c r="D7" s="71"/>
    </row>
    <row r="8" spans="1:4" ht="42" customHeight="1">
      <c r="A8" s="70"/>
      <c r="B8" s="349" t="s">
        <v>255</v>
      </c>
      <c r="C8" s="347"/>
      <c r="D8" s="71"/>
    </row>
    <row r="9" spans="1:4" ht="85.2" customHeight="1">
      <c r="A9" s="70"/>
      <c r="B9" s="346"/>
      <c r="C9" s="346"/>
      <c r="D9" s="71"/>
    </row>
    <row r="10" spans="1:4" ht="19.2" customHeight="1">
      <c r="A10" s="70"/>
      <c r="B10" s="1"/>
      <c r="C10" s="1"/>
      <c r="D10" s="71"/>
    </row>
    <row r="11" spans="1:4" ht="19.2" customHeight="1">
      <c r="A11" s="49"/>
      <c r="B11" s="33"/>
      <c r="C11" s="33"/>
      <c r="D11" s="50"/>
    </row>
    <row r="12" spans="1:4" ht="19.2" customHeight="1">
      <c r="A12" s="1"/>
      <c r="B12" s="1"/>
      <c r="C12" s="1"/>
      <c r="D12" s="1"/>
    </row>
    <row r="13" spans="1:4" ht="19.2" customHeight="1">
      <c r="A13" s="1"/>
      <c r="B13" s="1"/>
      <c r="C13" s="1"/>
      <c r="D13" s="1"/>
    </row>
    <row r="14" spans="1:4" ht="19.2" customHeight="1">
      <c r="A14" s="1"/>
      <c r="B14" s="1"/>
      <c r="C14" s="1"/>
      <c r="D14" s="1"/>
    </row>
    <row r="15" spans="1:4" ht="19.2" customHeight="1">
      <c r="A15" s="1"/>
      <c r="B15" s="1"/>
      <c r="C15" s="1"/>
      <c r="D15" s="1"/>
    </row>
    <row r="16" spans="1:4" ht="19.2" customHeight="1">
      <c r="A16" s="1"/>
      <c r="B16" s="1"/>
      <c r="C16" s="1"/>
      <c r="D16" s="1"/>
    </row>
    <row r="17" spans="1:4" ht="19.2" customHeight="1">
      <c r="A17" s="1"/>
      <c r="B17" s="1"/>
      <c r="C17" s="1"/>
      <c r="D17" s="1"/>
    </row>
    <row r="18" spans="1:4" ht="19.2" customHeight="1">
      <c r="A18" s="1"/>
      <c r="B18" s="1"/>
      <c r="C18" s="1"/>
      <c r="D18" s="1"/>
    </row>
    <row r="19" spans="1:4" ht="19.2" customHeight="1">
      <c r="A19" s="1"/>
      <c r="B19" s="1"/>
      <c r="C19" s="1"/>
      <c r="D19" s="1"/>
    </row>
    <row r="20" spans="1:4" ht="19.2" customHeight="1">
      <c r="A20" s="1"/>
      <c r="B20" s="1"/>
      <c r="C20" s="1"/>
      <c r="D20" s="1"/>
    </row>
    <row r="21" spans="1:4" ht="19.2" customHeight="1">
      <c r="A21" s="1"/>
      <c r="B21" s="1"/>
      <c r="C21" s="1"/>
      <c r="D21" s="1"/>
    </row>
    <row r="22" spans="1:4" ht="19.2" customHeight="1">
      <c r="A22" s="1"/>
      <c r="B22" s="1"/>
      <c r="C22" s="1"/>
      <c r="D22" s="1"/>
    </row>
    <row r="23" spans="1:4" ht="19.2" customHeight="1">
      <c r="A23" s="1"/>
      <c r="B23" s="1"/>
      <c r="C23" s="1"/>
      <c r="D23" s="1"/>
    </row>
    <row r="24" spans="1:4" ht="19.2" customHeight="1">
      <c r="A24" s="1"/>
      <c r="B24" s="1"/>
      <c r="C24" s="1"/>
      <c r="D24" s="1"/>
    </row>
    <row r="25" spans="1:4" ht="19.2" customHeight="1">
      <c r="A25" s="1"/>
      <c r="B25" s="1"/>
      <c r="C25" s="1"/>
      <c r="D25" s="1"/>
    </row>
    <row r="26" spans="1:4" ht="19.2" customHeight="1">
      <c r="A26" s="1"/>
      <c r="B26" s="1"/>
      <c r="C26" s="1"/>
      <c r="D26" s="1"/>
    </row>
    <row r="27" spans="1:4" ht="19.2" customHeight="1">
      <c r="A27" s="1"/>
      <c r="B27" s="1"/>
      <c r="C27" s="1"/>
      <c r="D27" s="1"/>
    </row>
    <row r="28" spans="1:4" ht="19.2" customHeight="1">
      <c r="A28" s="1"/>
      <c r="B28" s="1"/>
      <c r="C28" s="1"/>
      <c r="D28" s="1"/>
    </row>
  </sheetData>
  <sheetProtection selectLockedCells="1"/>
  <mergeCells count="8">
    <mergeCell ref="B8:C8"/>
    <mergeCell ref="B9:C9"/>
    <mergeCell ref="B7:C7"/>
    <mergeCell ref="B2:C2"/>
    <mergeCell ref="B3:C3"/>
    <mergeCell ref="B4:C4"/>
    <mergeCell ref="B5:C5"/>
    <mergeCell ref="B6:C6"/>
  </mergeCells>
  <conditionalFormatting sqref="B3:C3 B5:C5 B7:C7 B9:C9">
    <cfRule type="containsBlanks" dxfId="3" priority="2">
      <formula>LEN(TRIM(B3))=0</formula>
    </cfRule>
  </conditionalFormatting>
  <dataValidations count="1">
    <dataValidation type="textLength" allowBlank="1" showInputMessage="1" showErrorMessage="1" errorTitle="Dépasse la limite de 500 caractères" error=" " sqref="B5 B3" xr:uid="{988D52FA-6404-4C19-AAB2-496C8BB3B8A1}">
      <formula1>0</formula1>
      <formula2>1000</formula2>
    </dataValidation>
  </dataValidations>
  <pageMargins left="0.5" right="0.5" top="0.5" bottom="0.5" header="0.3" footer="0.3"/>
  <pageSetup scale="9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729A-BD46-E245-9C17-330B2ADEBC75}">
  <sheetPr codeName="Sheet6">
    <tabColor rgb="FFC00000"/>
  </sheetPr>
  <dimension ref="A1:P74"/>
  <sheetViews>
    <sheetView showGridLines="0" showRuler="0" zoomScale="150" zoomScaleNormal="150" workbookViewId="0">
      <selection activeCell="R9" sqref="R9"/>
    </sheetView>
  </sheetViews>
  <sheetFormatPr defaultColWidth="12" defaultRowHeight="16.2" customHeight="1"/>
  <cols>
    <col min="1" max="1" width="4.42578125" customWidth="1"/>
    <col min="2" max="2" width="25" customWidth="1"/>
    <col min="3" max="3" width="7.42578125" customWidth="1"/>
    <col min="4" max="4" width="8" customWidth="1"/>
    <col min="5" max="5" width="27" customWidth="1"/>
    <col min="6" max="6" width="5.42578125" customWidth="1"/>
    <col min="7" max="7" width="2.28515625" customWidth="1"/>
    <col min="8" max="8" width="5.42578125" customWidth="1"/>
    <col min="9" max="9" width="2.42578125" customWidth="1"/>
    <col min="10" max="10" width="6" customWidth="1"/>
    <col min="11" max="11" width="6.42578125" customWidth="1"/>
    <col min="12" max="12" width="2.7109375" customWidth="1"/>
    <col min="13" max="13" width="14.42578125" customWidth="1"/>
    <col min="14" max="14" width="2.7109375" customWidth="1"/>
    <col min="15" max="15" width="14.42578125" customWidth="1"/>
    <col min="16" max="16" width="4.42578125" customWidth="1"/>
  </cols>
  <sheetData>
    <row r="1" spans="1:16" ht="28.95" customHeight="1">
      <c r="A1" s="32" t="s">
        <v>256</v>
      </c>
      <c r="B1" s="32"/>
      <c r="C1" s="186"/>
      <c r="D1" s="283" t="s">
        <v>257</v>
      </c>
      <c r="E1" s="187">
        <f>Property_Street_Address</f>
        <v>0</v>
      </c>
      <c r="F1" s="350" t="s">
        <v>258</v>
      </c>
      <c r="G1" s="350"/>
      <c r="H1" s="350"/>
      <c r="I1" s="351">
        <f>'1. Général   '!C22</f>
        <v>0</v>
      </c>
      <c r="J1" s="351"/>
      <c r="K1" s="351"/>
      <c r="L1" s="185"/>
      <c r="M1" s="188" t="s">
        <v>259</v>
      </c>
      <c r="N1" s="188"/>
      <c r="O1" s="189" t="s">
        <v>260</v>
      </c>
      <c r="P1" s="190"/>
    </row>
    <row r="2" spans="1:16" ht="16.2" customHeight="1">
      <c r="A2" s="4"/>
      <c r="B2" s="34"/>
      <c r="C2" s="4"/>
      <c r="D2" s="4"/>
      <c r="E2" s="4"/>
      <c r="F2" s="191"/>
      <c r="G2" s="35"/>
      <c r="H2" s="35"/>
      <c r="I2" s="4"/>
      <c r="J2" s="8"/>
      <c r="K2" s="4"/>
      <c r="L2" s="4"/>
      <c r="M2" s="4"/>
      <c r="N2" s="4"/>
      <c r="O2" s="4"/>
      <c r="P2" s="1"/>
    </row>
    <row r="3" spans="1:16" ht="13.2" customHeight="1">
      <c r="A3" s="4"/>
      <c r="B3" s="14" t="s">
        <v>261</v>
      </c>
      <c r="C3" s="192"/>
      <c r="D3" s="192"/>
      <c r="E3" s="11"/>
      <c r="F3" s="11"/>
      <c r="G3" s="193"/>
      <c r="H3" s="194"/>
      <c r="I3" s="11"/>
      <c r="J3" s="195"/>
      <c r="K3" s="11"/>
      <c r="L3" s="11"/>
      <c r="M3" s="11"/>
      <c r="N3" s="11"/>
      <c r="O3" s="11"/>
      <c r="P3" s="1"/>
    </row>
    <row r="4" spans="1:16" ht="13.2" customHeight="1">
      <c r="A4" s="4"/>
      <c r="B4" s="4"/>
      <c r="C4" s="196"/>
      <c r="D4" s="196"/>
      <c r="E4" s="4"/>
      <c r="F4" s="4"/>
      <c r="G4" s="197"/>
      <c r="H4" s="35"/>
      <c r="I4" s="4"/>
      <c r="J4" s="8"/>
      <c r="K4" s="4"/>
      <c r="L4" s="4"/>
      <c r="M4" s="4"/>
      <c r="N4" s="4"/>
      <c r="O4" s="4"/>
      <c r="P4" s="1"/>
    </row>
    <row r="5" spans="1:16" ht="13.2" customHeight="1">
      <c r="A5" s="4"/>
      <c r="B5" s="198" t="str">
        <f>IF(AND(TRIM(LOWER(F7))="pass", TRIM(LOWER(F8))="pass", TRIM(LOWER(F9))="pass", TRIM(LOWER(F10))="pass", OR(TRIM(LOWER(F11))="pass", TRIM(LOWER(F11))="na")), "THIS PROJECT IS ELIGIBLE:", "THIS PROJECT IS NOT ELIGIBLE")</f>
        <v>THIS PROJECT IS NOT ELIGIBLE</v>
      </c>
      <c r="C5" s="199"/>
      <c r="D5" s="199"/>
      <c r="E5" s="200"/>
      <c r="F5" s="254" t="str">
        <f>IF(ISBLANK(Property_Street_Address), "", UPPER(Property_Street_Address))</f>
        <v/>
      </c>
      <c r="G5" s="200"/>
      <c r="H5" s="198" t="str">
        <f>IF(ISBLANK(Project_Name), "", UPPER(Project_Name))</f>
        <v/>
      </c>
      <c r="I5" s="254"/>
      <c r="J5" s="200"/>
      <c r="K5" s="200"/>
      <c r="L5" s="200"/>
      <c r="M5" s="200"/>
      <c r="N5" s="200"/>
      <c r="O5" s="200"/>
      <c r="P5" s="1"/>
    </row>
    <row r="6" spans="1:16" ht="13.2" customHeight="1">
      <c r="A6" s="4"/>
      <c r="B6" s="48"/>
      <c r="C6" s="196"/>
      <c r="D6" s="196"/>
      <c r="E6" s="1"/>
      <c r="F6" s="1"/>
      <c r="G6" s="1"/>
      <c r="H6" s="1"/>
      <c r="I6" s="4"/>
      <c r="J6" s="1"/>
      <c r="K6" s="1"/>
      <c r="L6" s="1"/>
      <c r="M6" s="1"/>
      <c r="N6" s="1"/>
      <c r="O6" s="1"/>
      <c r="P6" s="1"/>
    </row>
    <row r="7" spans="1:16" ht="13.2" customHeight="1">
      <c r="A7" s="4"/>
      <c r="B7" s="202" t="s">
        <v>262</v>
      </c>
      <c r="C7" s="196"/>
      <c r="D7" s="196"/>
      <c r="E7" s="1"/>
      <c r="F7" s="203" t="str">
        <f>IF(Project_Construction_Type&lt;&gt;"", "Pass", "Fail")</f>
        <v>Fail</v>
      </c>
      <c r="G7" s="1"/>
      <c r="H7" s="8" t="str">
        <f>IF(ISBLANK(Affordability_Category), "", UPPER(Affordability_Category))</f>
        <v/>
      </c>
      <c r="I7" s="4"/>
      <c r="J7" s="1"/>
      <c r="K7" s="1"/>
      <c r="L7" s="1"/>
      <c r="M7" s="39" t="s">
        <v>263</v>
      </c>
      <c r="N7" s="39"/>
      <c r="O7" s="8">
        <f>Roll_Market_Units</f>
        <v>0</v>
      </c>
      <c r="P7" s="1"/>
    </row>
    <row r="8" spans="1:16" ht="13.2" customHeight="1">
      <c r="A8" s="4"/>
      <c r="B8" s="202" t="s">
        <v>264</v>
      </c>
      <c r="C8" s="4"/>
      <c r="D8" s="4"/>
      <c r="E8" s="1"/>
      <c r="F8" s="203" t="str">
        <f>IF(Project_Permit_Attestation&lt;&gt;"", "Pass", "Fail")</f>
        <v>Fail</v>
      </c>
      <c r="G8" s="205"/>
      <c r="H8" s="8" t="str">
        <f>IF(ISBLANK(Property_Area), "", UPPER(Property_Area))</f>
        <v/>
      </c>
      <c r="I8" s="4"/>
      <c r="J8" s="1"/>
      <c r="K8" s="1"/>
      <c r="L8" s="1"/>
      <c r="M8" s="39" t="s">
        <v>265</v>
      </c>
      <c r="N8" s="39"/>
      <c r="O8" s="8">
        <f>'3. Exploitation'!C41</f>
        <v>0</v>
      </c>
      <c r="P8" s="1"/>
    </row>
    <row r="9" spans="1:16" ht="13.2" customHeight="1">
      <c r="A9" s="4"/>
      <c r="B9" s="202" t="s">
        <v>266</v>
      </c>
      <c r="C9" s="4"/>
      <c r="D9" s="4"/>
      <c r="E9" s="1"/>
      <c r="F9" s="203" t="str">
        <f>IF(Project_Total_Units&gt;=5,"Pass","Fail")</f>
        <v>Fail</v>
      </c>
      <c r="G9" s="205"/>
      <c r="H9" s="35"/>
      <c r="I9" s="4"/>
      <c r="J9" s="1"/>
      <c r="K9" s="1"/>
      <c r="L9" s="1"/>
      <c r="M9" s="39" t="s">
        <v>267</v>
      </c>
      <c r="N9" s="39"/>
      <c r="O9" s="8">
        <f>Roll_Affordable_Units</f>
        <v>0</v>
      </c>
      <c r="P9" s="1"/>
    </row>
    <row r="10" spans="1:16" ht="13.2" customHeight="1">
      <c r="A10" s="4"/>
      <c r="B10" s="202" t="s">
        <v>268</v>
      </c>
      <c r="C10" s="4"/>
      <c r="D10" s="4"/>
      <c r="E10" s="1"/>
      <c r="F10" s="203" t="str">
        <f>IF(AND(Affordability_Category="Market Housing", Project_Affordable_Units &gt;= Project_Total_Units * 10%), "Pass",
    IF(AND(Affordability_Category="Affordable Housing", Project_Affordable_Units &gt;= Project_Total_Units * 30%), "Pass", "Fail"))</f>
        <v>Fail</v>
      </c>
      <c r="G10" s="205"/>
      <c r="H10" s="35"/>
      <c r="I10" s="4"/>
      <c r="J10" s="1"/>
      <c r="K10" s="1"/>
      <c r="L10" s="1"/>
      <c r="M10" s="204" t="s">
        <v>269</v>
      </c>
      <c r="N10" s="204"/>
      <c r="O10" s="8">
        <f>Roll_RGI_Units</f>
        <v>0</v>
      </c>
      <c r="P10" s="1"/>
    </row>
    <row r="11" spans="1:16" ht="13.2" customHeight="1">
      <c r="A11" s="4"/>
      <c r="B11" s="8" t="s">
        <v>270</v>
      </c>
      <c r="C11" s="4"/>
      <c r="D11" s="4"/>
      <c r="E11" s="1"/>
      <c r="F11" s="203" t="str">
        <f>IF(OR(ISBLANK(Affordability_Category), ISBLANK(Property_Area)), "Fail", IF(OR(AND(Affordability_Category="Market Housing", Property_Area="Other Area"), AND(Affordability_Category="Market Housing", Property_Area="Housing Improvement Zone")), "Fail", "Pass"))</f>
        <v>Fail</v>
      </c>
      <c r="G11" s="205"/>
      <c r="H11" s="1"/>
      <c r="I11" s="1"/>
      <c r="J11" s="1"/>
      <c r="K11" s="1"/>
      <c r="L11" s="1"/>
      <c r="M11" s="201" t="s">
        <v>271</v>
      </c>
      <c r="N11" s="201"/>
      <c r="O11" s="288">
        <f>SUM(O7:O10)</f>
        <v>0</v>
      </c>
      <c r="P11" s="1"/>
    </row>
    <row r="12" spans="1:16" ht="13.2" customHeight="1">
      <c r="A12" s="4"/>
      <c r="B12" s="1" t="s">
        <v>272</v>
      </c>
      <c r="C12" s="1"/>
      <c r="D12" s="1"/>
      <c r="E12" s="1"/>
      <c r="F12" s="191"/>
      <c r="G12" s="1"/>
      <c r="H12" s="35"/>
      <c r="I12" s="1"/>
      <c r="J12" s="4"/>
      <c r="K12" s="1"/>
      <c r="L12" s="1"/>
      <c r="M12" s="1"/>
      <c r="N12" s="1"/>
      <c r="O12" s="1"/>
      <c r="P12" s="1"/>
    </row>
    <row r="13" spans="1:16" ht="13.2" customHeight="1">
      <c r="A13" s="4"/>
      <c r="G13" s="35"/>
      <c r="H13" s="1"/>
      <c r="I13" s="4"/>
      <c r="J13" s="1"/>
      <c r="K13" s="1"/>
      <c r="L13" s="1"/>
      <c r="M13" s="95" t="s">
        <v>273</v>
      </c>
      <c r="N13" s="95"/>
      <c r="O13" s="95" t="s">
        <v>274</v>
      </c>
      <c r="P13" s="1"/>
    </row>
    <row r="14" spans="1:16" ht="13.2" customHeight="1">
      <c r="A14" s="4"/>
      <c r="B14" s="207"/>
      <c r="C14" s="1"/>
      <c r="D14" s="201"/>
      <c r="E14" s="1"/>
      <c r="F14" s="191"/>
      <c r="G14" s="35"/>
      <c r="H14" s="8"/>
      <c r="I14" s="4"/>
      <c r="J14" s="1"/>
      <c r="K14" s="39" t="s">
        <v>275</v>
      </c>
      <c r="L14" s="39" t="s">
        <v>122</v>
      </c>
      <c r="M14" s="286" t="str">
        <f>IF(ISBLANK(Source_HAF_Request),"",Source_HAF_Request)</f>
        <v/>
      </c>
      <c r="N14" s="206" t="s">
        <v>122</v>
      </c>
      <c r="O14" s="287"/>
      <c r="P14" s="1"/>
    </row>
    <row r="15" spans="1:16" ht="7.95" customHeight="1">
      <c r="A15" s="4"/>
      <c r="B15" s="1"/>
      <c r="C15" s="1"/>
      <c r="D15" s="39"/>
      <c r="E15" s="4"/>
      <c r="F15" s="191"/>
      <c r="G15" s="35"/>
      <c r="H15" s="4"/>
      <c r="I15" s="4"/>
      <c r="J15" s="4"/>
      <c r="K15" s="208"/>
      <c r="L15" s="208"/>
      <c r="M15" s="208"/>
      <c r="N15" s="208"/>
      <c r="O15" s="207"/>
      <c r="P15" s="1"/>
    </row>
    <row r="16" spans="1:16" ht="13.2" customHeight="1">
      <c r="A16" s="4"/>
      <c r="B16" s="209" t="s">
        <v>276</v>
      </c>
      <c r="C16" s="210"/>
      <c r="D16" s="210"/>
      <c r="E16" s="210"/>
      <c r="F16" s="211">
        <f>F18+F31+F42+F53</f>
        <v>0</v>
      </c>
      <c r="G16" s="36" t="s">
        <v>277</v>
      </c>
      <c r="H16" s="211">
        <f>H18+H31+H42+H53</f>
        <v>100</v>
      </c>
      <c r="I16" s="11"/>
      <c r="J16" s="195"/>
      <c r="K16" s="11"/>
      <c r="L16" s="11"/>
      <c r="M16" s="11"/>
      <c r="N16" s="11"/>
      <c r="O16" s="11"/>
      <c r="P16" s="1"/>
    </row>
    <row r="17" spans="1:16" ht="13.2" customHeight="1">
      <c r="A17" s="4"/>
      <c r="B17" s="212"/>
      <c r="C17" s="213"/>
      <c r="D17" s="213"/>
      <c r="E17" s="213"/>
      <c r="F17" s="214"/>
      <c r="G17" s="215"/>
      <c r="H17" s="35"/>
      <c r="I17" s="4"/>
      <c r="J17" s="8"/>
      <c r="K17" s="4"/>
      <c r="L17" s="4"/>
      <c r="M17" s="4"/>
      <c r="N17" s="4"/>
      <c r="O17" s="4"/>
      <c r="P17" s="1"/>
    </row>
    <row r="18" spans="1:16" ht="13.2" customHeight="1">
      <c r="A18" s="4"/>
      <c r="B18" s="216" t="s">
        <v>278</v>
      </c>
      <c r="C18" s="217"/>
      <c r="D18" s="217"/>
      <c r="E18" s="217" t="s">
        <v>279</v>
      </c>
      <c r="F18" s="218">
        <f>SUM(F20:F24)</f>
        <v>0</v>
      </c>
      <c r="G18" s="219" t="s">
        <v>277</v>
      </c>
      <c r="H18" s="220">
        <v>50</v>
      </c>
      <c r="I18" s="221"/>
      <c r="J18" s="222" t="s">
        <v>280</v>
      </c>
      <c r="K18" s="222"/>
      <c r="L18" s="222"/>
      <c r="M18" s="222"/>
      <c r="N18" s="222"/>
      <c r="O18" s="223"/>
      <c r="P18" s="1"/>
    </row>
    <row r="19" spans="1:16" ht="13.2" customHeight="1">
      <c r="A19" s="4"/>
      <c r="B19" s="224"/>
      <c r="C19" s="225"/>
      <c r="D19" s="225"/>
      <c r="E19" s="225"/>
      <c r="F19" s="226"/>
      <c r="G19" s="227"/>
      <c r="H19" s="35"/>
      <c r="I19" s="221"/>
      <c r="J19" s="228"/>
      <c r="K19" s="228"/>
      <c r="L19" s="228"/>
      <c r="M19" s="228"/>
      <c r="N19" s="228"/>
      <c r="O19" s="4"/>
      <c r="P19" s="1"/>
    </row>
    <row r="20" spans="1:16" ht="13.2" customHeight="1">
      <c r="A20" s="4"/>
      <c r="B20" s="243" t="s">
        <v>281</v>
      </c>
      <c r="C20" s="229" t="str">
        <f>IF(ISBLANK(Property_Ownership_Status),"",Property_Ownership_Status)</f>
        <v/>
      </c>
      <c r="D20" s="229"/>
      <c r="E20" s="229"/>
      <c r="F20" s="230"/>
      <c r="G20" s="205" t="s">
        <v>277</v>
      </c>
      <c r="H20" s="54">
        <v>10</v>
      </c>
      <c r="I20" s="4"/>
      <c r="J20" s="344"/>
      <c r="K20" s="344"/>
      <c r="L20" s="344"/>
      <c r="M20" s="344"/>
      <c r="N20" s="344"/>
      <c r="O20" s="344"/>
      <c r="P20" s="1"/>
    </row>
    <row r="21" spans="1:16" ht="13.2" customHeight="1">
      <c r="A21" s="4"/>
      <c r="B21" s="34" t="s">
        <v>282</v>
      </c>
      <c r="C21" s="229" t="str">
        <f>IF(ISBLANK(Property_Zoning_Status),"",Property_Zoning_Status)</f>
        <v/>
      </c>
      <c r="D21" s="229"/>
      <c r="E21" s="229"/>
      <c r="F21" s="230"/>
      <c r="G21" s="205" t="s">
        <v>277</v>
      </c>
      <c r="H21" s="54">
        <v>10</v>
      </c>
      <c r="I21" s="4"/>
      <c r="J21" s="344"/>
      <c r="K21" s="344"/>
      <c r="L21" s="344"/>
      <c r="M21" s="344"/>
      <c r="N21" s="344"/>
      <c r="O21" s="344"/>
      <c r="P21" s="1"/>
    </row>
    <row r="22" spans="1:16" ht="13.2" customHeight="1">
      <c r="A22" s="4"/>
      <c r="B22" s="289" t="s">
        <v>283</v>
      </c>
      <c r="C22" s="229" t="str">
        <f>IF(ISBLANK(Project_Budget_Class),"",Project_Budget_Class)</f>
        <v/>
      </c>
      <c r="D22" s="229"/>
      <c r="E22" s="4"/>
      <c r="F22" s="230"/>
      <c r="G22" s="205" t="s">
        <v>277</v>
      </c>
      <c r="H22" s="54">
        <v>10</v>
      </c>
      <c r="I22" s="4"/>
      <c r="J22" s="344"/>
      <c r="K22" s="344"/>
      <c r="L22" s="344"/>
      <c r="M22" s="344"/>
      <c r="N22" s="344"/>
      <c r="O22" s="344"/>
      <c r="P22" s="1"/>
    </row>
    <row r="23" spans="1:16" ht="13.2" customHeight="1">
      <c r="A23" s="4"/>
      <c r="B23" s="285" t="s">
        <v>284</v>
      </c>
      <c r="C23" s="229" t="str">
        <f>IF(ISBLANK(Project_Budget_Author),"",Project_Budget_Author)</f>
        <v/>
      </c>
      <c r="D23" s="229"/>
      <c r="E23" s="229"/>
      <c r="F23" s="230"/>
      <c r="G23" s="205" t="s">
        <v>277</v>
      </c>
      <c r="H23" s="54">
        <v>10</v>
      </c>
      <c r="I23" s="4"/>
      <c r="J23" s="344"/>
      <c r="K23" s="344"/>
      <c r="L23" s="344"/>
      <c r="M23" s="344"/>
      <c r="N23" s="344"/>
      <c r="O23" s="344"/>
      <c r="P23" s="1"/>
    </row>
    <row r="24" spans="1:16" ht="13.2" customHeight="1">
      <c r="A24" s="4"/>
      <c r="B24" s="34" t="s">
        <v>285</v>
      </c>
      <c r="C24" s="229"/>
      <c r="D24" s="229"/>
      <c r="F24" s="230"/>
      <c r="G24" s="205" t="s">
        <v>277</v>
      </c>
      <c r="H24" s="54">
        <v>10</v>
      </c>
      <c r="I24" s="4"/>
      <c r="J24" s="344"/>
      <c r="K24" s="344"/>
      <c r="L24" s="344"/>
      <c r="M24" s="344"/>
      <c r="N24" s="344"/>
      <c r="O24" s="344"/>
      <c r="P24" s="1"/>
    </row>
    <row r="25" spans="1:16" ht="10.199999999999999" customHeight="1">
      <c r="A25" s="4"/>
      <c r="B25" s="231"/>
      <c r="C25" s="229"/>
      <c r="D25" s="229"/>
      <c r="E25" s="229"/>
      <c r="F25" s="226"/>
      <c r="G25" s="205"/>
      <c r="H25" s="35"/>
      <c r="I25" s="4"/>
      <c r="J25" s="344"/>
      <c r="K25" s="344"/>
      <c r="L25" s="344"/>
      <c r="M25" s="344"/>
      <c r="N25" s="344"/>
      <c r="O25" s="344"/>
      <c r="P25" s="1"/>
    </row>
    <row r="26" spans="1:16" ht="13.2" customHeight="1">
      <c r="A26" s="4"/>
      <c r="B26" s="232" t="s">
        <v>286</v>
      </c>
      <c r="C26" s="229"/>
      <c r="D26" s="229"/>
      <c r="E26" s="4"/>
      <c r="F26" s="233"/>
      <c r="G26" s="205"/>
      <c r="H26" s="35"/>
      <c r="I26" s="4"/>
      <c r="J26" s="344"/>
      <c r="K26" s="344"/>
      <c r="L26" s="344"/>
      <c r="M26" s="344"/>
      <c r="N26" s="344"/>
      <c r="O26" s="344"/>
      <c r="P26" s="1"/>
    </row>
    <row r="27" spans="1:16" ht="13.2" customHeight="1">
      <c r="A27" s="4"/>
      <c r="B27" s="232" t="s">
        <v>287</v>
      </c>
      <c r="C27" s="229"/>
      <c r="D27" s="229"/>
      <c r="E27" s="229"/>
      <c r="F27" s="233"/>
      <c r="G27" s="205"/>
      <c r="H27" s="35"/>
      <c r="I27" s="4"/>
      <c r="J27" s="344"/>
      <c r="K27" s="344"/>
      <c r="L27" s="344"/>
      <c r="M27" s="344"/>
      <c r="N27" s="344"/>
      <c r="O27" s="344"/>
      <c r="P27" s="1"/>
    </row>
    <row r="28" spans="1:16" ht="13.2" customHeight="1">
      <c r="A28" s="4"/>
      <c r="B28" s="232" t="s">
        <v>288</v>
      </c>
      <c r="C28" s="229"/>
      <c r="D28" s="229"/>
      <c r="E28" s="229"/>
      <c r="F28" s="233"/>
      <c r="G28" s="205"/>
      <c r="H28" s="35"/>
      <c r="I28" s="4"/>
      <c r="J28" s="344"/>
      <c r="K28" s="344"/>
      <c r="L28" s="344"/>
      <c r="M28" s="344"/>
      <c r="N28" s="344"/>
      <c r="O28" s="344"/>
      <c r="P28" s="1"/>
    </row>
    <row r="29" spans="1:16" ht="13.2" customHeight="1">
      <c r="A29" s="4"/>
      <c r="B29" s="34" t="s">
        <v>289</v>
      </c>
      <c r="C29" s="229"/>
      <c r="D29" s="229"/>
      <c r="E29" s="229"/>
      <c r="F29" s="233"/>
      <c r="G29" s="205"/>
      <c r="H29" s="35"/>
      <c r="I29" s="4"/>
      <c r="J29" s="344"/>
      <c r="K29" s="344"/>
      <c r="L29" s="344"/>
      <c r="M29" s="344"/>
      <c r="N29" s="344"/>
      <c r="O29" s="344"/>
      <c r="P29" s="1"/>
    </row>
    <row r="30" spans="1:16" ht="13.2" customHeight="1">
      <c r="A30" s="4"/>
      <c r="B30" s="34"/>
      <c r="C30" s="229"/>
      <c r="D30" s="229"/>
      <c r="E30" s="229"/>
      <c r="F30" s="233"/>
      <c r="G30" s="205"/>
      <c r="H30" s="35"/>
      <c r="I30" s="4"/>
      <c r="J30" s="8"/>
      <c r="K30" s="4"/>
      <c r="L30" s="4"/>
      <c r="M30" s="4"/>
      <c r="N30" s="4"/>
      <c r="O30" s="4"/>
      <c r="P30" s="1"/>
    </row>
    <row r="31" spans="1:16" ht="13.2" customHeight="1">
      <c r="A31" s="4"/>
      <c r="B31" s="216" t="s">
        <v>290</v>
      </c>
      <c r="C31" s="217"/>
      <c r="D31" s="217"/>
      <c r="E31" s="217" t="s">
        <v>279</v>
      </c>
      <c r="F31" s="218">
        <f>SUM(F33:F37)</f>
        <v>0</v>
      </c>
      <c r="G31" s="219" t="s">
        <v>277</v>
      </c>
      <c r="H31" s="220">
        <v>20</v>
      </c>
      <c r="I31" s="4"/>
      <c r="J31" s="222" t="s">
        <v>280</v>
      </c>
      <c r="K31" s="222"/>
      <c r="L31" s="222"/>
      <c r="M31" s="222"/>
      <c r="N31" s="222"/>
      <c r="O31" s="223"/>
      <c r="P31" s="1"/>
    </row>
    <row r="32" spans="1:16" ht="13.2" customHeight="1">
      <c r="A32" s="4"/>
      <c r="B32" s="224"/>
      <c r="C32" s="225"/>
      <c r="D32" s="225"/>
      <c r="E32" s="225"/>
      <c r="F32" s="226"/>
      <c r="G32" s="227"/>
      <c r="H32" s="35"/>
      <c r="I32" s="4"/>
      <c r="J32" s="228"/>
      <c r="K32" s="228"/>
      <c r="L32" s="228"/>
      <c r="M32" s="228"/>
      <c r="N32" s="228"/>
      <c r="O32" s="4"/>
      <c r="P32" s="1"/>
    </row>
    <row r="33" spans="1:16" ht="13.2" customHeight="1">
      <c r="A33" s="4"/>
      <c r="B33" s="232" t="s">
        <v>291</v>
      </c>
      <c r="C33" s="229" t="str">
        <f>IF(ISBLANK(Owner_Type),"",Owner_Type)</f>
        <v/>
      </c>
      <c r="E33" s="4" t="str">
        <f>IF(Owner_Leadership="Yes", "Indigenous Led", "")</f>
        <v/>
      </c>
      <c r="F33" s="230"/>
      <c r="G33" s="205" t="s">
        <v>277</v>
      </c>
      <c r="H33" s="35">
        <v>3</v>
      </c>
      <c r="I33" s="4"/>
      <c r="J33" s="344"/>
      <c r="K33" s="344"/>
      <c r="L33" s="344"/>
      <c r="M33" s="344"/>
      <c r="N33" s="344"/>
      <c r="O33" s="344"/>
      <c r="P33" s="1"/>
    </row>
    <row r="34" spans="1:16" ht="13.2" customHeight="1">
      <c r="A34" s="4"/>
      <c r="B34" s="232" t="s">
        <v>292</v>
      </c>
      <c r="C34" s="244" t="str">
        <f>IF(OR(ISBLANK(O8), ISBLANK(O9), ISBLANK(O11), O11=0), "", (O8 + O9) / O11)</f>
        <v/>
      </c>
      <c r="D34" s="229"/>
      <c r="E34" s="229"/>
      <c r="F34" s="230"/>
      <c r="G34" s="205" t="s">
        <v>277</v>
      </c>
      <c r="H34" s="35">
        <v>5</v>
      </c>
      <c r="I34" s="4"/>
      <c r="J34" s="344"/>
      <c r="K34" s="344"/>
      <c r="L34" s="344"/>
      <c r="M34" s="344"/>
      <c r="N34" s="344"/>
      <c r="O34" s="344"/>
      <c r="P34" s="1"/>
    </row>
    <row r="35" spans="1:16" ht="13.2" customHeight="1">
      <c r="A35" s="4"/>
      <c r="B35" s="34" t="s">
        <v>293</v>
      </c>
      <c r="C35" s="245" t="str">
        <f>IF(COUNT('3. Exploitation'!F24:F28) = 0, "", AVERAGE('3. Exploitation'!F24:F28))</f>
        <v/>
      </c>
      <c r="D35" s="234" t="str">
        <f>IF(OR(C35="", ISBLANK(C35)), "", "of MMR")</f>
        <v/>
      </c>
      <c r="E35" s="232" t="str">
        <f>IF(OR(ISBLANK(O9), O9=0), "", O9 &amp; " RGI units")</f>
        <v/>
      </c>
      <c r="F35" s="235"/>
      <c r="G35" s="205" t="s">
        <v>277</v>
      </c>
      <c r="H35" s="35">
        <v>5</v>
      </c>
      <c r="I35" s="4"/>
      <c r="J35" s="344"/>
      <c r="K35" s="344"/>
      <c r="L35" s="344"/>
      <c r="M35" s="344"/>
      <c r="N35" s="344"/>
      <c r="O35" s="344"/>
      <c r="P35" s="1"/>
    </row>
    <row r="36" spans="1:16" ht="13.2" customHeight="1">
      <c r="A36" s="4"/>
      <c r="B36" s="285" t="s">
        <v>294</v>
      </c>
      <c r="C36" s="229"/>
      <c r="D36" s="229"/>
      <c r="F36" s="230"/>
      <c r="G36" s="205" t="s">
        <v>277</v>
      </c>
      <c r="H36" s="35">
        <v>5</v>
      </c>
      <c r="I36" s="4"/>
      <c r="J36" s="344"/>
      <c r="K36" s="344"/>
      <c r="L36" s="344"/>
      <c r="M36" s="344"/>
      <c r="N36" s="344"/>
      <c r="O36" s="344"/>
      <c r="P36" s="1"/>
    </row>
    <row r="37" spans="1:16" ht="10.199999999999999">
      <c r="A37" s="4"/>
      <c r="B37" s="285" t="s">
        <v>295</v>
      </c>
      <c r="C37" s="229"/>
      <c r="D37" s="229"/>
      <c r="E37" s="229"/>
      <c r="F37" s="230"/>
      <c r="G37" s="205"/>
      <c r="H37" s="35">
        <v>2</v>
      </c>
      <c r="I37" s="4"/>
      <c r="J37" s="344"/>
      <c r="K37" s="344"/>
      <c r="L37" s="344"/>
      <c r="M37" s="344"/>
      <c r="N37" s="344"/>
      <c r="O37" s="344"/>
      <c r="P37" s="1"/>
    </row>
    <row r="38" spans="1:16" ht="13.2" customHeight="1">
      <c r="A38" s="4"/>
      <c r="B38" s="236" t="s">
        <v>296</v>
      </c>
      <c r="C38" s="229"/>
      <c r="D38" s="229"/>
      <c r="E38" s="229"/>
      <c r="F38" s="226"/>
      <c r="H38" s="35"/>
      <c r="I38" s="4"/>
      <c r="J38" s="344"/>
      <c r="K38" s="344"/>
      <c r="L38" s="344"/>
      <c r="M38" s="344"/>
      <c r="N38" s="344"/>
      <c r="O38" s="344"/>
      <c r="P38" s="1"/>
    </row>
    <row r="39" spans="1:16" ht="13.2" customHeight="1">
      <c r="A39" s="4"/>
      <c r="B39" s="236" t="s">
        <v>297</v>
      </c>
      <c r="C39" s="229"/>
      <c r="D39" s="229"/>
      <c r="E39" s="229"/>
      <c r="F39" s="233"/>
      <c r="G39" s="205"/>
      <c r="H39" s="35"/>
      <c r="I39" s="4"/>
      <c r="J39" s="344"/>
      <c r="K39" s="344"/>
      <c r="L39" s="344"/>
      <c r="M39" s="344"/>
      <c r="N39" s="344"/>
      <c r="O39" s="344"/>
      <c r="P39" s="1"/>
    </row>
    <row r="40" spans="1:16" ht="13.2" customHeight="1">
      <c r="A40" s="4"/>
      <c r="B40" s="236" t="s">
        <v>298</v>
      </c>
      <c r="C40" s="229"/>
      <c r="D40" s="229"/>
      <c r="E40" s="229"/>
      <c r="F40" s="233"/>
      <c r="G40" s="205"/>
      <c r="H40" s="35"/>
      <c r="I40" s="4"/>
      <c r="J40" s="344"/>
      <c r="K40" s="344"/>
      <c r="L40" s="344"/>
      <c r="M40" s="344"/>
      <c r="N40" s="344"/>
      <c r="O40" s="344"/>
      <c r="P40" s="1"/>
    </row>
    <row r="41" spans="1:16" ht="13.2" customHeight="1">
      <c r="A41" s="4"/>
      <c r="B41" s="232"/>
      <c r="C41" s="229"/>
      <c r="D41" s="229"/>
      <c r="E41" s="229"/>
      <c r="F41" s="233"/>
      <c r="G41" s="205"/>
      <c r="H41" s="35"/>
      <c r="I41" s="4"/>
      <c r="J41" s="8"/>
      <c r="K41" s="4"/>
      <c r="L41" s="4"/>
      <c r="M41" s="4"/>
      <c r="N41" s="4"/>
      <c r="O41" s="4"/>
      <c r="P41" s="1"/>
    </row>
    <row r="42" spans="1:16" ht="13.2" customHeight="1">
      <c r="A42" s="4"/>
      <c r="B42" s="216" t="s">
        <v>299</v>
      </c>
      <c r="C42" s="217"/>
      <c r="D42" s="217"/>
      <c r="E42" s="217" t="s">
        <v>279</v>
      </c>
      <c r="F42" s="218">
        <f>SUM(F44:F47)</f>
        <v>0</v>
      </c>
      <c r="G42" s="219" t="s">
        <v>277</v>
      </c>
      <c r="H42" s="220">
        <v>20</v>
      </c>
      <c r="I42" s="4"/>
      <c r="J42" s="222" t="s">
        <v>280</v>
      </c>
      <c r="K42" s="222"/>
      <c r="L42" s="222"/>
      <c r="M42" s="222"/>
      <c r="N42" s="222"/>
      <c r="O42" s="223"/>
      <c r="P42" s="1"/>
    </row>
    <row r="43" spans="1:16" ht="13.2" customHeight="1">
      <c r="A43" s="4"/>
      <c r="B43" s="224"/>
      <c r="C43" s="225"/>
      <c r="D43" s="225"/>
      <c r="E43" s="225"/>
      <c r="F43" s="226"/>
      <c r="G43" s="227"/>
      <c r="H43" s="35"/>
      <c r="I43" s="4"/>
      <c r="J43" s="228"/>
      <c r="K43" s="228"/>
      <c r="L43" s="228"/>
      <c r="M43" s="228"/>
      <c r="N43" s="228"/>
      <c r="O43" s="4"/>
      <c r="P43" s="1"/>
    </row>
    <row r="44" spans="1:16" ht="13.2" customHeight="1">
      <c r="A44" s="4"/>
      <c r="B44" s="232" t="s">
        <v>300</v>
      </c>
      <c r="C44" s="205" t="str">
        <f>IF(OR(ISBLANK(Roll_Total_Units), Roll_Total_Units=0), "", Roll_Total_Units)</f>
        <v/>
      </c>
      <c r="D44" s="202"/>
      <c r="E44" s="229"/>
      <c r="F44" s="230"/>
      <c r="G44" s="205" t="s">
        <v>277</v>
      </c>
      <c r="H44" s="35">
        <v>5</v>
      </c>
      <c r="I44" s="4"/>
      <c r="J44" s="344"/>
      <c r="K44" s="344"/>
      <c r="L44" s="344"/>
      <c r="M44" s="344"/>
      <c r="N44" s="344"/>
      <c r="O44" s="344"/>
      <c r="P44" s="1"/>
    </row>
    <row r="45" spans="1:16" ht="13.2" customHeight="1">
      <c r="A45" s="4"/>
      <c r="B45" s="232" t="s">
        <v>301</v>
      </c>
      <c r="C45" s="246" t="str">
        <f>IF(OR(ISBLANK(Project_Gross_SF), Project_Gross_SF=0, ISBLANK(Cost_Construction), Cost_Construction=0), "", Cost_Construction / Project_Gross_SF)</f>
        <v/>
      </c>
      <c r="D45" s="202" t="s">
        <v>302</v>
      </c>
      <c r="E45" s="237" t="str">
        <f>IF(OR(ISBLANK(O11), O11=0), "", Cost_Total / O11)</f>
        <v/>
      </c>
      <c r="F45" s="235"/>
      <c r="G45" s="205" t="s">
        <v>277</v>
      </c>
      <c r="H45" s="35">
        <v>5</v>
      </c>
      <c r="I45" s="4"/>
      <c r="J45" s="344"/>
      <c r="K45" s="344"/>
      <c r="L45" s="344"/>
      <c r="M45" s="344"/>
      <c r="N45" s="344"/>
      <c r="O45" s="344"/>
      <c r="P45" s="1"/>
    </row>
    <row r="46" spans="1:16" ht="13.2" customHeight="1">
      <c r="A46" s="4"/>
      <c r="B46" s="34" t="s">
        <v>303</v>
      </c>
      <c r="C46" s="242" t="str">
        <f>IF(ISBLANK(Owner_Type), "", IF(Owner_Type="For-Profit", IF(OR(ISBLANK(Op_Cashflow), ISBLANK(Source_Owner_Equity), Source_Owner_Equity=0), "", Op_Cashflow / Source_Owner_Equity), ""))</f>
        <v/>
      </c>
      <c r="D46" s="229" t="str">
        <f>IF(LEN(C46) &gt; 0, "annual cash return", "")</f>
        <v/>
      </c>
      <c r="E46" s="1"/>
      <c r="F46" s="230"/>
      <c r="G46" s="205" t="s">
        <v>277</v>
      </c>
      <c r="H46" s="35">
        <v>5</v>
      </c>
      <c r="I46" s="4"/>
      <c r="J46" s="344"/>
      <c r="K46" s="344"/>
      <c r="L46" s="344"/>
      <c r="M46" s="344"/>
      <c r="N46" s="344"/>
      <c r="O46" s="344"/>
      <c r="P46" s="1"/>
    </row>
    <row r="47" spans="1:16" ht="13.2" customHeight="1">
      <c r="A47" s="4"/>
      <c r="B47" s="34" t="s">
        <v>304</v>
      </c>
      <c r="C47" s="229"/>
      <c r="D47" s="229"/>
      <c r="E47" s="1"/>
      <c r="F47" s="230"/>
      <c r="G47" s="205" t="s">
        <v>277</v>
      </c>
      <c r="H47" s="35">
        <v>5</v>
      </c>
      <c r="I47" s="4"/>
      <c r="J47" s="344"/>
      <c r="K47" s="344"/>
      <c r="L47" s="344"/>
      <c r="M47" s="344"/>
      <c r="N47" s="344"/>
      <c r="O47" s="344"/>
      <c r="P47" s="1"/>
    </row>
    <row r="48" spans="1:16" ht="7.95" customHeight="1">
      <c r="A48" s="4"/>
      <c r="B48" s="231"/>
      <c r="C48" s="229"/>
      <c r="D48" s="229"/>
      <c r="E48" s="229"/>
      <c r="F48" s="226"/>
      <c r="G48" s="205"/>
      <c r="H48" s="35"/>
      <c r="I48" s="4"/>
      <c r="J48" s="344"/>
      <c r="K48" s="344"/>
      <c r="L48" s="344"/>
      <c r="M48" s="344"/>
      <c r="N48" s="344"/>
      <c r="O48" s="344"/>
      <c r="P48" s="1"/>
    </row>
    <row r="49" spans="1:16" ht="13.2" customHeight="1">
      <c r="A49" s="4"/>
      <c r="B49" s="236" t="s">
        <v>305</v>
      </c>
      <c r="C49" s="229"/>
      <c r="D49" s="229"/>
      <c r="E49" s="229"/>
      <c r="F49" s="233"/>
      <c r="G49" s="205"/>
      <c r="H49" s="35"/>
      <c r="I49" s="4"/>
      <c r="J49" s="344"/>
      <c r="K49" s="344"/>
      <c r="L49" s="344"/>
      <c r="M49" s="344"/>
      <c r="N49" s="344"/>
      <c r="O49" s="344"/>
      <c r="P49" s="1"/>
    </row>
    <row r="50" spans="1:16" ht="13.2" customHeight="1">
      <c r="A50" s="4"/>
      <c r="B50" s="236" t="s">
        <v>306</v>
      </c>
      <c r="C50" s="229"/>
      <c r="D50" s="229"/>
      <c r="E50" s="229"/>
      <c r="F50" s="233"/>
      <c r="G50" s="205"/>
      <c r="H50" s="35"/>
      <c r="I50" s="4"/>
      <c r="J50" s="344"/>
      <c r="K50" s="344"/>
      <c r="L50" s="344"/>
      <c r="M50" s="344"/>
      <c r="N50" s="344"/>
      <c r="O50" s="344"/>
      <c r="P50" s="1"/>
    </row>
    <row r="51" spans="1:16" ht="13.2" customHeight="1">
      <c r="A51" s="4"/>
      <c r="B51" s="236" t="s">
        <v>307</v>
      </c>
      <c r="C51" s="229"/>
      <c r="D51" s="229"/>
      <c r="E51" s="229"/>
      <c r="F51" s="233"/>
      <c r="G51" s="205"/>
      <c r="H51" s="35"/>
      <c r="I51" s="4"/>
      <c r="J51" s="344"/>
      <c r="K51" s="344"/>
      <c r="L51" s="344"/>
      <c r="M51" s="344"/>
      <c r="N51" s="344"/>
      <c r="O51" s="344"/>
      <c r="P51" s="1"/>
    </row>
    <row r="52" spans="1:16" ht="13.2" customHeight="1">
      <c r="A52" s="4"/>
      <c r="B52" s="284" t="s">
        <v>308</v>
      </c>
      <c r="C52" s="229"/>
      <c r="D52" s="229"/>
      <c r="E52" s="229"/>
      <c r="F52" s="233"/>
      <c r="G52" s="205"/>
      <c r="H52" s="35"/>
      <c r="I52" s="4"/>
      <c r="J52" s="238"/>
      <c r="K52" s="239"/>
      <c r="L52" s="239"/>
      <c r="M52" s="239"/>
      <c r="N52" s="239"/>
      <c r="O52" s="239"/>
      <c r="P52" s="1"/>
    </row>
    <row r="53" spans="1:16" ht="13.2" customHeight="1">
      <c r="A53" s="4"/>
      <c r="B53" s="216" t="s">
        <v>309</v>
      </c>
      <c r="C53" s="217"/>
      <c r="D53" s="217"/>
      <c r="E53" s="217" t="s">
        <v>279</v>
      </c>
      <c r="F53" s="218">
        <f>SUM(F55:F56)</f>
        <v>0</v>
      </c>
      <c r="G53" s="219" t="s">
        <v>277</v>
      </c>
      <c r="H53" s="220">
        <f>SUM(H55:H59)</f>
        <v>10</v>
      </c>
      <c r="I53" s="4"/>
      <c r="J53" s="222" t="s">
        <v>280</v>
      </c>
      <c r="K53" s="222"/>
      <c r="L53" s="222"/>
      <c r="M53" s="222"/>
      <c r="N53" s="222"/>
      <c r="O53" s="223"/>
      <c r="P53" s="1"/>
    </row>
    <row r="54" spans="1:16" ht="13.2" customHeight="1">
      <c r="A54" s="4"/>
      <c r="B54" s="224"/>
      <c r="C54" s="225"/>
      <c r="D54" s="225"/>
      <c r="E54" s="225"/>
      <c r="F54" s="226"/>
      <c r="G54" s="227"/>
      <c r="H54" s="35"/>
      <c r="I54" s="4"/>
      <c r="J54" s="228"/>
      <c r="K54" s="228"/>
      <c r="L54" s="228"/>
      <c r="M54" s="228"/>
      <c r="N54" s="228"/>
      <c r="O54" s="4"/>
      <c r="P54" s="1"/>
    </row>
    <row r="55" spans="1:16" ht="13.2" customHeight="1">
      <c r="A55" s="4"/>
      <c r="B55" s="34" t="s">
        <v>310</v>
      </c>
      <c r="C55" s="229"/>
      <c r="D55" s="1"/>
      <c r="E55" s="1"/>
      <c r="F55" s="230"/>
      <c r="G55" s="205" t="s">
        <v>277</v>
      </c>
      <c r="H55" s="35">
        <v>10</v>
      </c>
      <c r="I55" s="4"/>
      <c r="J55" s="344"/>
      <c r="K55" s="344"/>
      <c r="L55" s="344"/>
      <c r="M55" s="344"/>
      <c r="N55" s="344"/>
      <c r="O55" s="344"/>
      <c r="P55" s="1"/>
    </row>
    <row r="56" spans="1:16" ht="13.2" customHeight="1">
      <c r="A56" s="4"/>
      <c r="B56" s="232" t="s">
        <v>311</v>
      </c>
      <c r="C56" s="229"/>
      <c r="D56" s="229"/>
      <c r="E56" s="229"/>
      <c r="F56" s="226"/>
      <c r="G56" s="205"/>
      <c r="H56" s="35"/>
      <c r="I56" s="4"/>
      <c r="J56" s="344"/>
      <c r="K56" s="344"/>
      <c r="L56" s="344"/>
      <c r="M56" s="344"/>
      <c r="N56" s="344"/>
      <c r="O56" s="344"/>
      <c r="P56" s="1"/>
    </row>
    <row r="57" spans="1:16" ht="13.2" customHeight="1">
      <c r="A57" s="4"/>
      <c r="B57" s="284" t="s">
        <v>312</v>
      </c>
      <c r="C57" s="229"/>
      <c r="D57" s="229"/>
      <c r="E57" s="229"/>
      <c r="F57" s="226"/>
      <c r="G57" s="205"/>
      <c r="H57" s="35"/>
      <c r="I57" s="4"/>
      <c r="J57" s="344"/>
      <c r="K57" s="344"/>
      <c r="L57" s="344"/>
      <c r="M57" s="344"/>
      <c r="N57" s="344"/>
      <c r="O57" s="344"/>
      <c r="P57" s="1"/>
    </row>
    <row r="58" spans="1:16" ht="13.2" customHeight="1">
      <c r="A58" s="4"/>
      <c r="B58" s="285" t="s">
        <v>313</v>
      </c>
      <c r="C58" s="229"/>
      <c r="D58" s="229"/>
      <c r="E58" s="229"/>
      <c r="F58" s="4"/>
      <c r="G58" s="4"/>
      <c r="H58" s="4"/>
      <c r="I58" s="4"/>
      <c r="J58" s="344"/>
      <c r="K58" s="344"/>
      <c r="L58" s="344"/>
      <c r="M58" s="344"/>
      <c r="N58" s="344"/>
      <c r="O58" s="344"/>
      <c r="P58" s="1"/>
    </row>
    <row r="59" spans="1:16" ht="13.2" customHeight="1">
      <c r="A59" s="4"/>
      <c r="B59" s="34" t="s">
        <v>314</v>
      </c>
      <c r="C59" s="229"/>
      <c r="D59" s="229"/>
      <c r="E59" s="229"/>
      <c r="F59" s="4"/>
      <c r="G59" s="4"/>
      <c r="H59" s="4"/>
      <c r="I59" s="4"/>
      <c r="J59" s="344"/>
      <c r="K59" s="344"/>
      <c r="L59" s="344"/>
      <c r="M59" s="344"/>
      <c r="N59" s="344"/>
      <c r="O59" s="344"/>
      <c r="P59" s="1"/>
    </row>
    <row r="60" spans="1:16" ht="13.2" customHeight="1">
      <c r="A60" s="4"/>
      <c r="B60" s="34"/>
      <c r="C60" s="240"/>
      <c r="D60" s="240"/>
      <c r="E60" s="240"/>
      <c r="F60" s="241"/>
      <c r="G60" s="227"/>
      <c r="H60" s="205"/>
      <c r="I60" s="205"/>
      <c r="J60" s="205"/>
      <c r="K60" s="205"/>
      <c r="L60" s="205"/>
      <c r="M60" s="205"/>
      <c r="N60" s="205"/>
      <c r="O60" s="205"/>
      <c r="P60" s="1"/>
    </row>
    <row r="61" spans="1:16" ht="13.2" customHeight="1">
      <c r="A61" s="4"/>
      <c r="B61" s="192" t="s">
        <v>315</v>
      </c>
      <c r="C61" s="192"/>
      <c r="D61" s="192"/>
      <c r="E61" s="192"/>
      <c r="F61" s="192"/>
      <c r="G61" s="192"/>
      <c r="H61" s="192"/>
      <c r="I61" s="192"/>
      <c r="J61" s="192"/>
      <c r="K61" s="192"/>
      <c r="L61" s="192"/>
      <c r="M61" s="192"/>
      <c r="N61" s="192"/>
      <c r="O61" s="192"/>
      <c r="P61" s="1"/>
    </row>
    <row r="62" spans="1:16" ht="4.95" customHeight="1">
      <c r="A62" s="4"/>
      <c r="B62" s="231"/>
      <c r="C62" s="247"/>
      <c r="D62" s="247"/>
      <c r="E62" s="247"/>
      <c r="F62" s="248"/>
      <c r="G62" s="249"/>
      <c r="H62" s="250"/>
      <c r="I62" s="4"/>
      <c r="J62" s="228"/>
      <c r="K62" s="228"/>
      <c r="L62" s="228"/>
      <c r="M62" s="228"/>
      <c r="N62" s="228"/>
      <c r="O62" s="4"/>
      <c r="P62" s="1"/>
    </row>
    <row r="63" spans="1:16" ht="13.2" customHeight="1">
      <c r="A63" s="4"/>
      <c r="B63" s="34" t="s">
        <v>316</v>
      </c>
      <c r="C63" s="4"/>
      <c r="D63" s="4"/>
      <c r="E63" s="4"/>
      <c r="F63" s="251"/>
      <c r="G63" s="35"/>
      <c r="H63" s="35"/>
      <c r="I63" s="4"/>
      <c r="J63" s="252"/>
      <c r="K63" s="252"/>
      <c r="L63" s="252"/>
      <c r="M63" s="252"/>
      <c r="N63" s="252"/>
      <c r="O63" s="252"/>
      <c r="P63" s="1"/>
    </row>
    <row r="64" spans="1:16" ht="13.2" customHeight="1">
      <c r="A64" s="4"/>
      <c r="B64" s="34" t="s">
        <v>317</v>
      </c>
      <c r="C64" s="4"/>
      <c r="D64" s="4"/>
      <c r="E64" s="4"/>
      <c r="F64" s="251"/>
      <c r="G64" s="35"/>
      <c r="H64" s="35"/>
      <c r="I64" s="4"/>
      <c r="J64" s="239"/>
      <c r="K64" s="239"/>
      <c r="L64" s="239"/>
      <c r="M64" s="239"/>
      <c r="N64" s="239"/>
      <c r="O64" s="239"/>
      <c r="P64" s="1"/>
    </row>
    <row r="65" spans="1:16" ht="13.2" customHeight="1">
      <c r="A65" s="4"/>
      <c r="B65" s="253" t="s">
        <v>318</v>
      </c>
      <c r="C65" s="4"/>
      <c r="D65" s="4"/>
      <c r="E65" s="4"/>
      <c r="F65" s="251"/>
      <c r="G65" s="35"/>
      <c r="H65" s="35"/>
      <c r="I65" s="4"/>
      <c r="J65" s="239"/>
      <c r="K65" s="239"/>
      <c r="L65" s="239"/>
      <c r="M65" s="239"/>
      <c r="N65" s="239"/>
      <c r="O65" s="239"/>
      <c r="P65" s="1"/>
    </row>
    <row r="66" spans="1:16" ht="13.2" customHeight="1">
      <c r="A66" s="4"/>
      <c r="B66" s="34" t="s">
        <v>319</v>
      </c>
      <c r="C66" s="229"/>
      <c r="D66" s="229"/>
      <c r="E66" s="229"/>
      <c r="F66" s="252"/>
      <c r="G66" s="205"/>
      <c r="H66" s="35"/>
      <c r="I66" s="4"/>
      <c r="J66" s="239"/>
      <c r="K66" s="239"/>
      <c r="L66" s="239"/>
      <c r="M66" s="239"/>
      <c r="N66" s="239"/>
      <c r="O66" s="239"/>
      <c r="P66" s="1"/>
    </row>
    <row r="67" spans="1:16" ht="4.95" customHeight="1">
      <c r="A67" s="4"/>
      <c r="B67" s="34"/>
      <c r="C67" s="4"/>
      <c r="D67" s="4"/>
      <c r="E67" s="4"/>
      <c r="F67" s="251"/>
      <c r="G67" s="35"/>
      <c r="H67" s="35"/>
      <c r="I67" s="4"/>
      <c r="J67" s="239"/>
      <c r="K67" s="239"/>
      <c r="L67" s="239"/>
      <c r="M67" s="239"/>
      <c r="N67" s="239"/>
      <c r="O67" s="239"/>
      <c r="P67" s="1"/>
    </row>
    <row r="68" spans="1:16" ht="409.2" customHeight="1">
      <c r="A68" s="4"/>
      <c r="B68" s="344"/>
      <c r="C68" s="344"/>
      <c r="D68" s="344"/>
      <c r="E68" s="344"/>
      <c r="F68" s="344"/>
      <c r="G68" s="344"/>
      <c r="H68" s="344"/>
      <c r="I68" s="344"/>
      <c r="J68" s="344"/>
      <c r="K68" s="344"/>
      <c r="L68" s="344"/>
      <c r="M68" s="344"/>
      <c r="N68" s="344"/>
      <c r="O68" s="344"/>
      <c r="P68" s="1"/>
    </row>
    <row r="69" spans="1:16" ht="16.2" customHeight="1">
      <c r="A69" s="1"/>
      <c r="B69" s="1"/>
      <c r="C69" s="1"/>
      <c r="D69" s="1"/>
      <c r="E69" s="1"/>
      <c r="F69" s="1"/>
      <c r="G69" s="1"/>
      <c r="H69" s="1"/>
      <c r="I69" s="1"/>
      <c r="J69" s="239"/>
      <c r="K69" s="239"/>
      <c r="L69" s="239"/>
      <c r="M69" s="239"/>
      <c r="N69" s="239"/>
      <c r="O69" s="239"/>
      <c r="P69" s="1"/>
    </row>
    <row r="70" spans="1:16" ht="16.2" customHeight="1">
      <c r="A70" s="1"/>
      <c r="B70" s="1"/>
      <c r="C70" s="1"/>
      <c r="D70" s="1"/>
      <c r="E70" s="1"/>
      <c r="F70" s="1"/>
      <c r="G70" s="1"/>
      <c r="H70" s="1"/>
      <c r="I70" s="1"/>
      <c r="J70" s="239"/>
      <c r="K70" s="239"/>
      <c r="L70" s="239"/>
      <c r="M70" s="239"/>
      <c r="N70" s="239"/>
      <c r="O70" s="239"/>
      <c r="P70" s="1"/>
    </row>
    <row r="71" spans="1:16" ht="16.2" customHeight="1">
      <c r="A71" s="1"/>
      <c r="B71" s="1"/>
      <c r="C71" s="1"/>
      <c r="D71" s="1"/>
      <c r="E71" s="1"/>
      <c r="F71" s="1"/>
      <c r="G71" s="1"/>
      <c r="H71" s="1"/>
      <c r="I71" s="1"/>
      <c r="J71" s="239"/>
      <c r="K71" s="239"/>
      <c r="L71" s="239"/>
      <c r="M71" s="239"/>
      <c r="N71" s="239"/>
      <c r="O71" s="239"/>
      <c r="P71" s="1"/>
    </row>
    <row r="72" spans="1:16" ht="16.2" customHeight="1">
      <c r="A72" s="1"/>
      <c r="B72" s="1"/>
      <c r="C72" s="1"/>
      <c r="D72" s="1"/>
      <c r="E72" s="1"/>
      <c r="F72" s="1"/>
      <c r="G72" s="1"/>
      <c r="H72" s="1"/>
      <c r="I72" s="1"/>
      <c r="J72" s="239"/>
      <c r="K72" s="239"/>
      <c r="L72" s="239"/>
      <c r="M72" s="239"/>
      <c r="N72" s="239"/>
      <c r="O72" s="239"/>
      <c r="P72" s="1"/>
    </row>
    <row r="73" spans="1:16" ht="16.2" customHeight="1">
      <c r="A73" s="1"/>
      <c r="B73" s="1"/>
      <c r="C73" s="1"/>
      <c r="D73" s="1"/>
      <c r="E73" s="1"/>
      <c r="F73" s="1"/>
      <c r="G73" s="1"/>
      <c r="H73" s="1"/>
      <c r="I73" s="1"/>
      <c r="J73" s="239"/>
      <c r="K73" s="239"/>
      <c r="L73" s="239"/>
      <c r="M73" s="239"/>
      <c r="N73" s="239"/>
      <c r="O73" s="239"/>
      <c r="P73" s="1"/>
    </row>
    <row r="74" spans="1:16" ht="16.2" customHeight="1">
      <c r="A74" s="1"/>
      <c r="B74" s="1"/>
      <c r="C74" s="1"/>
      <c r="D74" s="1"/>
      <c r="E74" s="1"/>
      <c r="F74" s="1"/>
      <c r="G74" s="1"/>
      <c r="H74" s="1"/>
      <c r="I74" s="1"/>
      <c r="J74" s="239"/>
      <c r="K74" s="239"/>
      <c r="L74" s="239"/>
      <c r="M74" s="239"/>
      <c r="N74" s="239"/>
      <c r="O74" s="239"/>
      <c r="P74" s="1"/>
    </row>
  </sheetData>
  <sheetProtection selectLockedCells="1"/>
  <mergeCells count="7">
    <mergeCell ref="F1:H1"/>
    <mergeCell ref="I1:K1"/>
    <mergeCell ref="B68:O68"/>
    <mergeCell ref="J20:O29"/>
    <mergeCell ref="J33:O40"/>
    <mergeCell ref="J44:O51"/>
    <mergeCell ref="J55:O59"/>
  </mergeCells>
  <conditionalFormatting sqref="B5:B6">
    <cfRule type="containsText" dxfId="2" priority="6" operator="containsText" text="Not">
      <formula>NOT(ISERROR(SEARCH("Not",B5)))</formula>
    </cfRule>
  </conditionalFormatting>
  <conditionalFormatting sqref="F7:F11">
    <cfRule type="containsText" dxfId="1" priority="7" operator="containsText" text="Fail">
      <formula>NOT(ISERROR(SEARCH("Fail",F7)))</formula>
    </cfRule>
  </conditionalFormatting>
  <conditionalFormatting sqref="O14 F20:F24 J20:O29 F33:F37 J33:O40 F44:F47 J44:O51 F55 J55:O59 B68:O68">
    <cfRule type="containsBlanks" dxfId="0" priority="13">
      <formula>LEN(TRIM(B14))=0</formula>
    </cfRule>
  </conditionalFormatting>
  <dataValidations count="1">
    <dataValidation type="list" allowBlank="1" showInputMessage="1" showErrorMessage="1" sqref="F12" xr:uid="{ADA9713B-A786-412B-A4B5-51C16CEE0C01}">
      <formula1>"Yes,No"</formula1>
    </dataValidation>
  </dataValidations>
  <printOptions horizontalCentered="1" verticalCentered="1"/>
  <pageMargins left="0.5" right="0.5" top="0.5" bottom="0.5" header="0.3" footer="0.3"/>
  <pageSetup fitToWidth="0" fitToHeight="0" orientation="portrait" r:id="rId1"/>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87F9A08539DD44B2E37612869867CF" ma:contentTypeVersion="17" ma:contentTypeDescription="Create a new document." ma:contentTypeScope="" ma:versionID="dc28aa9169aff27db9619a10bda91646">
  <xsd:schema xmlns:xsd="http://www.w3.org/2001/XMLSchema" xmlns:xs="http://www.w3.org/2001/XMLSchema" xmlns:p="http://schemas.microsoft.com/office/2006/metadata/properties" xmlns:ns2="10f4e6bf-89f4-4864-baf9-a16d2dc0bb56" xmlns:ns3="cac22a3e-7c84-4333-859a-f3632353a987" targetNamespace="http://schemas.microsoft.com/office/2006/metadata/properties" ma:root="true" ma:fieldsID="c2abf3a7c1d020648a3bc142ae97fdcf" ns2:_="" ns3:_="">
    <xsd:import namespace="10f4e6bf-89f4-4864-baf9-a16d2dc0bb56"/>
    <xsd:import namespace="cac22a3e-7c84-4333-859a-f3632353a9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4e6bf-89f4-4864-baf9-a16d2dc0b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0ae1546-a8c1-4b9b-95fc-1e4a89e8c35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c22a3e-7c84-4333-859a-f3632353a98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dd54c90-c81b-4740-bbbb-3987f15b01b7}" ma:internalName="TaxCatchAll" ma:showField="CatchAllData" ma:web="cac22a3e-7c84-4333-859a-f3632353a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f4e6bf-89f4-4864-baf9-a16d2dc0bb56">
      <Terms xmlns="http://schemas.microsoft.com/office/infopath/2007/PartnerControls"/>
    </lcf76f155ced4ddcb4097134ff3c332f>
    <TaxCatchAll xmlns="cac22a3e-7c84-4333-859a-f3632353a987" xsi:nil="true"/>
  </documentManagement>
</p:properties>
</file>

<file path=customXml/itemProps1.xml><?xml version="1.0" encoding="utf-8"?>
<ds:datastoreItem xmlns:ds="http://schemas.openxmlformats.org/officeDocument/2006/customXml" ds:itemID="{A00A9A03-D1D5-419A-92F9-8960A12E9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4e6bf-89f4-4864-baf9-a16d2dc0bb56"/>
    <ds:schemaRef ds:uri="cac22a3e-7c84-4333-859a-f3632353a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54216-14AA-45FD-B6CB-FF210E391AC3}">
  <ds:schemaRefs>
    <ds:schemaRef ds:uri="http://schemas.microsoft.com/sharepoint/v3/contenttype/forms"/>
  </ds:schemaRefs>
</ds:datastoreItem>
</file>

<file path=customXml/itemProps3.xml><?xml version="1.0" encoding="utf-8"?>
<ds:datastoreItem xmlns:ds="http://schemas.openxmlformats.org/officeDocument/2006/customXml" ds:itemID="{8656C949-E294-4E1C-A4F1-29E12963A1C3}">
  <ds:schemaRefs>
    <ds:schemaRef ds:uri="http://schemas.microsoft.com/office/2006/metadata/properties"/>
    <ds:schemaRef ds:uri="http://schemas.microsoft.com/office/infopath/2007/PartnerControls"/>
    <ds:schemaRef ds:uri="10f4e6bf-89f4-4864-baf9-a16d2dc0bb56"/>
    <ds:schemaRef ds:uri="cac22a3e-7c84-4333-859a-f3632353a9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52</vt:i4>
      </vt:variant>
    </vt:vector>
  </HeadingPairs>
  <TitlesOfParts>
    <vt:vector size="59" baseType="lpstr">
      <vt:lpstr>Contexte</vt:lpstr>
      <vt:lpstr>1. Général   </vt:lpstr>
      <vt:lpstr>2. Budget    </vt:lpstr>
      <vt:lpstr>3. Exploitation</vt:lpstr>
      <vt:lpstr>4. Description</vt:lpstr>
      <vt:lpstr>5. PIPDE </vt:lpstr>
      <vt:lpstr>6. Subvention bâtiments vacants</vt:lpstr>
      <vt:lpstr>Affordability_Category</vt:lpstr>
      <vt:lpstr>Affordability_Supports</vt:lpstr>
      <vt:lpstr>Affordable_Rent_Level</vt:lpstr>
      <vt:lpstr>Contact_Address</vt:lpstr>
      <vt:lpstr>Contact_Email</vt:lpstr>
      <vt:lpstr>Contact_First_Name</vt:lpstr>
      <vt:lpstr>Contact_Last_Name</vt:lpstr>
      <vt:lpstr>Contact_Postal_Code</vt:lpstr>
      <vt:lpstr>Contact_Pronouns</vt:lpstr>
      <vt:lpstr>Contact_Relationship</vt:lpstr>
      <vt:lpstr>Contact_Telephone</vt:lpstr>
      <vt:lpstr>Cost_Construction</vt:lpstr>
      <vt:lpstr>Cost_Total</vt:lpstr>
      <vt:lpstr>Op_Cashflow</vt:lpstr>
      <vt:lpstr>Op_EGI</vt:lpstr>
      <vt:lpstr>Op_Expenses</vt:lpstr>
      <vt:lpstr>Owner_Address_City</vt:lpstr>
      <vt:lpstr>Owner_Address_PC</vt:lpstr>
      <vt:lpstr>Owner_Address_Province</vt:lpstr>
      <vt:lpstr>Owner_Address_Street</vt:lpstr>
      <vt:lpstr>Owner_Leadership</vt:lpstr>
      <vt:lpstr>Owner_Name</vt:lpstr>
      <vt:lpstr>Owner_Parent</vt:lpstr>
      <vt:lpstr>Owner_Type</vt:lpstr>
      <vt:lpstr>Project_Accessibility_Achievement</vt:lpstr>
      <vt:lpstr>Project_Affordable_Units</vt:lpstr>
      <vt:lpstr>Project_Architect</vt:lpstr>
      <vt:lpstr>Project_Budget_Author</vt:lpstr>
      <vt:lpstr>Project_Budget_Class</vt:lpstr>
      <vt:lpstr>Project_Builder</vt:lpstr>
      <vt:lpstr>Project_Building_Material</vt:lpstr>
      <vt:lpstr>Project_Construction_Type</vt:lpstr>
      <vt:lpstr>Project_Development_Consultant</vt:lpstr>
      <vt:lpstr>Project_Environmental_Achievement</vt:lpstr>
      <vt:lpstr>Project_Gross_SF</vt:lpstr>
      <vt:lpstr>Project_Name</vt:lpstr>
      <vt:lpstr>Project_Permit_Attestation</vt:lpstr>
      <vt:lpstr>Project_Storeys</vt:lpstr>
      <vt:lpstr>Project_Total_Units</vt:lpstr>
      <vt:lpstr>Property_Area</vt:lpstr>
      <vt:lpstr>Property_Assessment_Roll</vt:lpstr>
      <vt:lpstr>Property_Ownership_Status</vt:lpstr>
      <vt:lpstr>Property_Status</vt:lpstr>
      <vt:lpstr>Property_Street_Address</vt:lpstr>
      <vt:lpstr>Property_Zoning_Status</vt:lpstr>
      <vt:lpstr>Roll_Affordable_Units</vt:lpstr>
      <vt:lpstr>Roll_Market_Units</vt:lpstr>
      <vt:lpstr>Roll_RGI_Units</vt:lpstr>
      <vt:lpstr>Roll_Total_Units</vt:lpstr>
      <vt:lpstr>Source_AHN_Capital</vt:lpstr>
      <vt:lpstr>Source_HAF_Request</vt:lpstr>
      <vt:lpstr>Source_Owner_Equity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 Inc.</dc:creator>
  <cp:keywords/>
  <dc:description/>
  <cp:lastModifiedBy>Richter, Julie</cp:lastModifiedBy>
  <cp:revision/>
  <dcterms:created xsi:type="dcterms:W3CDTF">2024-04-30T11:55:57Z</dcterms:created>
  <dcterms:modified xsi:type="dcterms:W3CDTF">2026-06-29T21:13:38Z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0x010100F587F9A08539DD44B2E37612869867CF</vt:lpwstr>
  </property>
  <property fmtid="{D5CDD505-2E9C-101B-9397-08002B2CF9AE}" pid="3" name="MediaServiceImageTags">
    <vt:lpwstr/>
  </property>
</Properties>
</file>