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saveExternalLinkValues="0" defaultThemeVersion="124226"/>
  <mc:AlternateContent xmlns:mc="http://schemas.openxmlformats.org/markup-compatibility/2006">
    <mc:Choice Requires="x15">
      <x15ac:absPath xmlns:x15ac="http://schemas.microsoft.com/office/spreadsheetml/2010/11/ac" url="O:\engineer\ProjectAdmin\Bid Opp Prep\2021\Checked\191-2021 AECOM\Submission 2\"/>
    </mc:Choice>
  </mc:AlternateContent>
  <xr:revisionPtr revIDLastSave="0" documentId="8_{AEC1C0D3-8F54-4BD0-87E9-E59319BA3143}" xr6:coauthVersionLast="36" xr6:coauthVersionMax="36" xr10:uidLastSave="{00000000-0000-0000-0000-000000000000}"/>
  <bookViews>
    <workbookView xWindow="0" yWindow="0" windowWidth="20490" windowHeight="6945" xr2:uid="{00000000-000D-0000-FFFF-FFFF00000000}"/>
  </bookViews>
  <sheets>
    <sheet name="191-2021" sheetId="35" r:id="rId1"/>
  </sheets>
  <externalReferences>
    <externalReference r:id="rId2"/>
    <externalReference r:id="rId3"/>
  </externalReferences>
  <definedNames>
    <definedName name="_10PAGE_1_OF_13">'[1]FORM B; PRICES'!#REF!</definedName>
    <definedName name="_12TENDER_SUBMISSI" localSheetId="0">'191-2021'!#REF!</definedName>
    <definedName name="_12TENDER_SUBMISSI">'[2]FORM B; PRICES'!#REF!</definedName>
    <definedName name="_20TENDER_NO._181">'[1]FORM B; PRICES'!#REF!</definedName>
    <definedName name="_30TENDER_SUBMISSI">'[1]FORM B; PRICES'!#REF!</definedName>
    <definedName name="_4PAGE_1_OF_13" localSheetId="0">'191-2021'!#REF!</definedName>
    <definedName name="_4PAGE_1_OF_13">'[2]FORM B; PRICES'!#REF!</definedName>
    <definedName name="_8TENDER_NO._181" localSheetId="0">'191-2021'!#REF!</definedName>
    <definedName name="_8TENDER_NO._181">'[2]FORM B; PRICES'!#REF!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'191-2021'!#REF!</definedName>
    <definedName name="HEADER">'[1]FORM B; PRICES'!#REF!</definedName>
    <definedName name="_xlnm.Print_Area" localSheetId="0">'191-2021'!$B$6:$H$136</definedName>
    <definedName name="_xlnm.Print_Titles" localSheetId="0">'191-2021'!$1:$5</definedName>
    <definedName name="_xlnm.Print_Titles">#REF!</definedName>
    <definedName name="TEMP" localSheetId="0">'191-2021'!#REF!</definedName>
    <definedName name="TEMP">'[1]FORM B; PRICES'!#REF!</definedName>
    <definedName name="TESTHEAD" localSheetId="0">'191-2021'!#REF!</definedName>
    <definedName name="TESTHEAD">'[1]FORM B; PRICES'!#REF!</definedName>
    <definedName name="XEVERYTHING" localSheetId="0">'191-2021'!$B$1:$IV$128</definedName>
    <definedName name="XEverything">#REF!</definedName>
    <definedName name="XITEMS" localSheetId="0">'191-2021'!$B$6:$IV$128</definedName>
    <definedName name="XItems">#REF!</definedName>
  </definedNames>
  <calcPr calcId="191029"/>
</workbook>
</file>

<file path=xl/calcChain.xml><?xml version="1.0" encoding="utf-8"?>
<calcChain xmlns="http://schemas.openxmlformats.org/spreadsheetml/2006/main">
  <c r="J136" i="35" l="1"/>
  <c r="K136" i="35" s="1"/>
  <c r="I136" i="35"/>
  <c r="J135" i="35"/>
  <c r="K135" i="35" s="1"/>
  <c r="I135" i="35"/>
  <c r="I134" i="35"/>
  <c r="I133" i="35"/>
  <c r="J132" i="35"/>
  <c r="K132" i="35" s="1"/>
  <c r="I132" i="35"/>
  <c r="I131" i="35"/>
  <c r="J130" i="35"/>
  <c r="K130" i="35" s="1"/>
  <c r="I130" i="35"/>
  <c r="K129" i="35"/>
  <c r="J129" i="35"/>
  <c r="I129" i="35"/>
  <c r="I128" i="35"/>
  <c r="J127" i="35"/>
  <c r="K127" i="35" s="1"/>
  <c r="I127" i="35"/>
  <c r="J126" i="35"/>
  <c r="K126" i="35" s="1"/>
  <c r="I126" i="35"/>
  <c r="J125" i="35"/>
  <c r="K125" i="35" s="1"/>
  <c r="I125" i="35"/>
  <c r="J124" i="35"/>
  <c r="K124" i="35" s="1"/>
  <c r="I124" i="35"/>
  <c r="J123" i="35"/>
  <c r="K123" i="35" s="1"/>
  <c r="I123" i="35"/>
  <c r="K122" i="35"/>
  <c r="J122" i="35"/>
  <c r="I122" i="35"/>
  <c r="K121" i="35"/>
  <c r="J121" i="35"/>
  <c r="I121" i="35"/>
  <c r="J120" i="35"/>
  <c r="K120" i="35" s="1"/>
  <c r="I120" i="35"/>
  <c r="J119" i="35"/>
  <c r="K119" i="35" s="1"/>
  <c r="I119" i="35"/>
  <c r="J118" i="35"/>
  <c r="K118" i="35" s="1"/>
  <c r="I118" i="35"/>
  <c r="K117" i="35"/>
  <c r="J117" i="35"/>
  <c r="I117" i="35"/>
  <c r="J116" i="35"/>
  <c r="K116" i="35" s="1"/>
  <c r="I116" i="35"/>
  <c r="J115" i="35"/>
  <c r="K115" i="35" s="1"/>
  <c r="I115" i="35"/>
  <c r="J114" i="35"/>
  <c r="K114" i="35" s="1"/>
  <c r="I114" i="35"/>
  <c r="K113" i="35"/>
  <c r="J113" i="35"/>
  <c r="I113" i="35"/>
  <c r="J112" i="35"/>
  <c r="K112" i="35" s="1"/>
  <c r="I112" i="35"/>
  <c r="J111" i="35"/>
  <c r="K111" i="35" s="1"/>
  <c r="I111" i="35"/>
  <c r="J110" i="35"/>
  <c r="K110" i="35" s="1"/>
  <c r="I110" i="35"/>
  <c r="J109" i="35"/>
  <c r="K109" i="35" s="1"/>
  <c r="I109" i="35"/>
  <c r="J108" i="35"/>
  <c r="K108" i="35" s="1"/>
  <c r="I108" i="35"/>
  <c r="J107" i="35"/>
  <c r="K107" i="35" s="1"/>
  <c r="I107" i="35"/>
  <c r="K106" i="35"/>
  <c r="J106" i="35"/>
  <c r="I106" i="35"/>
  <c r="K105" i="35"/>
  <c r="J105" i="35"/>
  <c r="I105" i="35"/>
  <c r="J104" i="35"/>
  <c r="K104" i="35" s="1"/>
  <c r="I104" i="35"/>
  <c r="J103" i="35"/>
  <c r="K103" i="35" s="1"/>
  <c r="I103" i="35"/>
  <c r="J102" i="35"/>
  <c r="K102" i="35" s="1"/>
  <c r="I102" i="35"/>
  <c r="K101" i="35"/>
  <c r="J101" i="35"/>
  <c r="I101" i="35"/>
  <c r="J100" i="35"/>
  <c r="K100" i="35" s="1"/>
  <c r="I100" i="35"/>
  <c r="J99" i="35"/>
  <c r="K99" i="35" s="1"/>
  <c r="I99" i="35"/>
  <c r="J98" i="35"/>
  <c r="K98" i="35" s="1"/>
  <c r="I98" i="35"/>
  <c r="J97" i="35"/>
  <c r="K97" i="35" s="1"/>
  <c r="I97" i="35"/>
  <c r="J96" i="35"/>
  <c r="K96" i="35" s="1"/>
  <c r="I96" i="35"/>
  <c r="J95" i="35"/>
  <c r="K95" i="35" s="1"/>
  <c r="I95" i="35"/>
  <c r="J94" i="35"/>
  <c r="K94" i="35" s="1"/>
  <c r="I94" i="35"/>
  <c r="J93" i="35"/>
  <c r="K93" i="35" s="1"/>
  <c r="I93" i="35"/>
  <c r="J92" i="35"/>
  <c r="K92" i="35" s="1"/>
  <c r="I92" i="35"/>
  <c r="J91" i="35"/>
  <c r="K91" i="35" s="1"/>
  <c r="I91" i="35"/>
  <c r="K90" i="35"/>
  <c r="J90" i="35"/>
  <c r="I90" i="35"/>
  <c r="K89" i="35"/>
  <c r="J89" i="35"/>
  <c r="I89" i="35"/>
  <c r="J88" i="35"/>
  <c r="K88" i="35" s="1"/>
  <c r="I88" i="35"/>
  <c r="J87" i="35"/>
  <c r="K87" i="35" s="1"/>
  <c r="I87" i="35"/>
  <c r="J86" i="35"/>
  <c r="K86" i="35" s="1"/>
  <c r="I86" i="35"/>
  <c r="K85" i="35"/>
  <c r="J85" i="35"/>
  <c r="I85" i="35"/>
  <c r="J84" i="35"/>
  <c r="K84" i="35" s="1"/>
  <c r="I84" i="35"/>
  <c r="J83" i="35"/>
  <c r="K83" i="35" s="1"/>
  <c r="I83" i="35"/>
  <c r="J82" i="35"/>
  <c r="K82" i="35" s="1"/>
  <c r="I82" i="35"/>
  <c r="J81" i="35"/>
  <c r="K81" i="35" s="1"/>
  <c r="I81" i="35"/>
  <c r="J80" i="35"/>
  <c r="K80" i="35" s="1"/>
  <c r="I80" i="35"/>
  <c r="J79" i="35"/>
  <c r="K79" i="35" s="1"/>
  <c r="I79" i="35"/>
  <c r="J78" i="35"/>
  <c r="K78" i="35" s="1"/>
  <c r="I78" i="35"/>
  <c r="J77" i="35"/>
  <c r="K77" i="35" s="1"/>
  <c r="I77" i="35"/>
  <c r="J76" i="35"/>
  <c r="K76" i="35" s="1"/>
  <c r="I76" i="35"/>
  <c r="J75" i="35"/>
  <c r="K75" i="35" s="1"/>
  <c r="I75" i="35"/>
  <c r="K74" i="35"/>
  <c r="J74" i="35"/>
  <c r="I74" i="35"/>
  <c r="K73" i="35"/>
  <c r="J73" i="35"/>
  <c r="I73" i="35"/>
  <c r="J72" i="35"/>
  <c r="K72" i="35" s="1"/>
  <c r="I72" i="35"/>
  <c r="J71" i="35"/>
  <c r="K71" i="35" s="1"/>
  <c r="I71" i="35"/>
  <c r="J70" i="35"/>
  <c r="K70" i="35" s="1"/>
  <c r="I70" i="35"/>
  <c r="K69" i="35"/>
  <c r="J69" i="35"/>
  <c r="I69" i="35"/>
  <c r="J68" i="35"/>
  <c r="K68" i="35" s="1"/>
  <c r="I68" i="35"/>
  <c r="J67" i="35"/>
  <c r="K67" i="35" s="1"/>
  <c r="I67" i="35"/>
  <c r="J66" i="35"/>
  <c r="K66" i="35" s="1"/>
  <c r="I66" i="35"/>
  <c r="J65" i="35"/>
  <c r="K65" i="35" s="1"/>
  <c r="I65" i="35"/>
  <c r="J64" i="35"/>
  <c r="K64" i="35" s="1"/>
  <c r="I64" i="35"/>
  <c r="J63" i="35"/>
  <c r="K63" i="35" s="1"/>
  <c r="I63" i="35"/>
  <c r="J62" i="35"/>
  <c r="K62" i="35" s="1"/>
  <c r="I62" i="35"/>
  <c r="J61" i="35"/>
  <c r="K61" i="35" s="1"/>
  <c r="I61" i="35"/>
  <c r="J60" i="35"/>
  <c r="K60" i="35" s="1"/>
  <c r="I60" i="35"/>
  <c r="J59" i="35"/>
  <c r="K59" i="35" s="1"/>
  <c r="I59" i="35"/>
  <c r="K58" i="35"/>
  <c r="J58" i="35"/>
  <c r="I58" i="35"/>
  <c r="K57" i="35"/>
  <c r="J57" i="35"/>
  <c r="I57" i="35"/>
  <c r="J56" i="35"/>
  <c r="K56" i="35" s="1"/>
  <c r="I56" i="35"/>
  <c r="J55" i="35"/>
  <c r="K55" i="35" s="1"/>
  <c r="I55" i="35"/>
  <c r="J54" i="35"/>
  <c r="K54" i="35" s="1"/>
  <c r="I54" i="35"/>
  <c r="K53" i="35"/>
  <c r="J53" i="35"/>
  <c r="I53" i="35"/>
  <c r="J52" i="35"/>
  <c r="K52" i="35" s="1"/>
  <c r="I52" i="35"/>
  <c r="J51" i="35"/>
  <c r="K51" i="35" s="1"/>
  <c r="I51" i="35"/>
  <c r="J50" i="35"/>
  <c r="K50" i="35" s="1"/>
  <c r="I50" i="35"/>
  <c r="J49" i="35"/>
  <c r="K49" i="35" s="1"/>
  <c r="I49" i="35"/>
  <c r="J48" i="35"/>
  <c r="K48" i="35" s="1"/>
  <c r="I48" i="35"/>
  <c r="J47" i="35"/>
  <c r="K47" i="35" s="1"/>
  <c r="I47" i="35"/>
  <c r="J46" i="35"/>
  <c r="K46" i="35" s="1"/>
  <c r="I46" i="35"/>
  <c r="J45" i="35"/>
  <c r="K45" i="35" s="1"/>
  <c r="I45" i="35"/>
  <c r="J44" i="35"/>
  <c r="K44" i="35" s="1"/>
  <c r="I44" i="35"/>
  <c r="J43" i="35"/>
  <c r="K43" i="35" s="1"/>
  <c r="I43" i="35"/>
  <c r="K42" i="35"/>
  <c r="J42" i="35"/>
  <c r="I42" i="35"/>
  <c r="K41" i="35"/>
  <c r="J41" i="35"/>
  <c r="I41" i="35"/>
  <c r="J40" i="35"/>
  <c r="K40" i="35" s="1"/>
  <c r="I40" i="35"/>
  <c r="J39" i="35"/>
  <c r="K39" i="35" s="1"/>
  <c r="I39" i="35"/>
  <c r="J38" i="35"/>
  <c r="K38" i="35" s="1"/>
  <c r="I38" i="35"/>
  <c r="K37" i="35"/>
  <c r="J37" i="35"/>
  <c r="I37" i="35"/>
  <c r="J36" i="35"/>
  <c r="K36" i="35" s="1"/>
  <c r="I36" i="35"/>
  <c r="J35" i="35"/>
  <c r="K35" i="35" s="1"/>
  <c r="I35" i="35"/>
  <c r="J34" i="35"/>
  <c r="K34" i="35" s="1"/>
  <c r="I34" i="35"/>
  <c r="J33" i="35"/>
  <c r="K33" i="35" s="1"/>
  <c r="I33" i="35"/>
  <c r="J32" i="35"/>
  <c r="K32" i="35" s="1"/>
  <c r="I32" i="35"/>
  <c r="J31" i="35"/>
  <c r="K31" i="35" s="1"/>
  <c r="I31" i="35"/>
  <c r="J30" i="35"/>
  <c r="K30" i="35" s="1"/>
  <c r="I30" i="35"/>
  <c r="J29" i="35"/>
  <c r="K29" i="35" s="1"/>
  <c r="I29" i="35"/>
  <c r="J28" i="35"/>
  <c r="K28" i="35" s="1"/>
  <c r="I28" i="35"/>
  <c r="J27" i="35"/>
  <c r="K27" i="35" s="1"/>
  <c r="I27" i="35"/>
  <c r="K26" i="35"/>
  <c r="J26" i="35"/>
  <c r="I26" i="35"/>
  <c r="J25" i="35"/>
  <c r="K25" i="35" s="1"/>
  <c r="I25" i="35"/>
  <c r="J24" i="35"/>
  <c r="K24" i="35" s="1"/>
  <c r="I24" i="35"/>
  <c r="J23" i="35"/>
  <c r="K23" i="35" s="1"/>
  <c r="I23" i="35"/>
  <c r="J22" i="35"/>
  <c r="K22" i="35" s="1"/>
  <c r="I22" i="35"/>
  <c r="K21" i="35"/>
  <c r="J21" i="35"/>
  <c r="I21" i="35"/>
  <c r="J20" i="35"/>
  <c r="K20" i="35" s="1"/>
  <c r="I20" i="35"/>
  <c r="J19" i="35"/>
  <c r="K19" i="35" s="1"/>
  <c r="I19" i="35"/>
  <c r="J18" i="35"/>
  <c r="K18" i="35" s="1"/>
  <c r="I18" i="35"/>
  <c r="J17" i="35"/>
  <c r="K17" i="35" s="1"/>
  <c r="I17" i="35"/>
  <c r="J16" i="35"/>
  <c r="K16" i="35" s="1"/>
  <c r="I16" i="35"/>
  <c r="J15" i="35"/>
  <c r="K15" i="35" s="1"/>
  <c r="I15" i="35"/>
  <c r="J14" i="35"/>
  <c r="K14" i="35" s="1"/>
  <c r="I14" i="35"/>
  <c r="J13" i="35"/>
  <c r="K13" i="35" s="1"/>
  <c r="I13" i="35"/>
  <c r="J12" i="35"/>
  <c r="K12" i="35" s="1"/>
  <c r="I12" i="35"/>
  <c r="J11" i="35"/>
  <c r="K11" i="35" s="1"/>
  <c r="I11" i="35"/>
  <c r="K10" i="35"/>
  <c r="J10" i="35"/>
  <c r="I10" i="35"/>
  <c r="J9" i="35"/>
  <c r="K9" i="35" s="1"/>
  <c r="I9" i="35"/>
  <c r="J8" i="35"/>
  <c r="K8" i="35" s="1"/>
  <c r="I8" i="35"/>
  <c r="J7" i="35"/>
  <c r="K7" i="35" s="1"/>
  <c r="I7" i="35"/>
  <c r="J6" i="35"/>
  <c r="K6" i="35" s="1"/>
  <c r="I6" i="35"/>
  <c r="C134" i="35"/>
  <c r="J134" i="35" s="1"/>
  <c r="K134" i="35" s="1"/>
  <c r="B134" i="35"/>
  <c r="C133" i="35"/>
  <c r="J133" i="35" s="1"/>
  <c r="K133" i="35" s="1"/>
  <c r="B133" i="35"/>
  <c r="C131" i="35"/>
  <c r="J131" i="35" s="1"/>
  <c r="K131" i="35" s="1"/>
  <c r="B131" i="35"/>
  <c r="H130" i="35"/>
  <c r="H131" i="35" s="1"/>
  <c r="H134" i="35" s="1"/>
  <c r="C128" i="35"/>
  <c r="J128" i="35" s="1"/>
  <c r="K128" i="35" s="1"/>
  <c r="B128" i="35"/>
  <c r="H127" i="35"/>
  <c r="H126" i="35"/>
  <c r="H125" i="35"/>
  <c r="H124" i="35"/>
  <c r="H121" i="35"/>
  <c r="H120" i="35"/>
  <c r="H117" i="35"/>
  <c r="H116" i="35"/>
  <c r="H115" i="35"/>
  <c r="H114" i="35"/>
  <c r="H113" i="35"/>
  <c r="H112" i="35"/>
  <c r="H110" i="35"/>
  <c r="H108" i="35"/>
  <c r="H106" i="35"/>
  <c r="H105" i="35"/>
  <c r="H104" i="35"/>
  <c r="H102" i="35"/>
  <c r="H101" i="35"/>
  <c r="H98" i="35"/>
  <c r="H96" i="35"/>
  <c r="H95" i="35"/>
  <c r="H94" i="35"/>
  <c r="H93" i="35"/>
  <c r="H92" i="35"/>
  <c r="H90" i="35"/>
  <c r="H88" i="35"/>
  <c r="H85" i="35"/>
  <c r="H84" i="35"/>
  <c r="H81" i="35"/>
  <c r="H79" i="35"/>
  <c r="H78" i="35"/>
  <c r="H75" i="35"/>
  <c r="H74" i="35"/>
  <c r="H72" i="35"/>
  <c r="H69" i="35"/>
  <c r="H68" i="35"/>
  <c r="H67" i="35"/>
  <c r="H65" i="35"/>
  <c r="H64" i="35"/>
  <c r="H62" i="35"/>
  <c r="H61" i="35"/>
  <c r="H58" i="35"/>
  <c r="H57" i="35"/>
  <c r="H56" i="35"/>
  <c r="H54" i="35"/>
  <c r="H52" i="35"/>
  <c r="H49" i="35"/>
  <c r="H48" i="35"/>
  <c r="H47" i="35"/>
  <c r="H45" i="35"/>
  <c r="H43" i="35"/>
  <c r="H42" i="35"/>
  <c r="H41" i="35"/>
  <c r="H38" i="35"/>
  <c r="H37" i="35"/>
  <c r="H35" i="35"/>
  <c r="H33" i="35"/>
  <c r="H31" i="35"/>
  <c r="H30" i="35"/>
  <c r="H29" i="35"/>
  <c r="H27" i="35"/>
  <c r="H25" i="35"/>
  <c r="H23" i="35"/>
  <c r="H22" i="35"/>
  <c r="H19" i="35"/>
  <c r="H17" i="35"/>
  <c r="H15" i="35"/>
  <c r="H14" i="35"/>
  <c r="H12" i="35"/>
  <c r="H10" i="35"/>
  <c r="H9" i="35"/>
  <c r="H128" i="35" l="1"/>
  <c r="H133" i="35" s="1"/>
  <c r="G135" i="35" s="1"/>
  <c r="L56" i="35"/>
  <c r="N78" i="35"/>
  <c r="L11" i="35"/>
  <c r="L50" i="35"/>
  <c r="N101" i="35"/>
  <c r="N12" i="35"/>
  <c r="M44" i="35"/>
  <c r="L135" i="35"/>
  <c r="L12" i="35"/>
  <c r="L24" i="35"/>
  <c r="M22" i="35"/>
  <c r="M112" i="35"/>
  <c r="L100" i="35"/>
  <c r="M33" i="35"/>
  <c r="L20" i="35"/>
  <c r="L21" i="35"/>
  <c r="N102" i="35"/>
  <c r="L126" i="35"/>
  <c r="L15" i="35"/>
  <c r="N49" i="35"/>
  <c r="L82" i="35"/>
  <c r="N16" i="35"/>
  <c r="N71" i="35"/>
  <c r="N105" i="35"/>
  <c r="M122" i="35"/>
  <c r="M24" i="35"/>
  <c r="L55" i="35"/>
  <c r="M128" i="35"/>
  <c r="L107" i="35"/>
  <c r="M74" i="35"/>
  <c r="N30" i="35"/>
  <c r="N58" i="35"/>
  <c r="M52" i="35"/>
  <c r="L133" i="35"/>
  <c r="M70" i="35"/>
  <c r="M56" i="35"/>
  <c r="N7" i="35"/>
  <c r="M62" i="35"/>
  <c r="N100" i="35"/>
  <c r="L116" i="35"/>
  <c r="M106" i="35"/>
  <c r="N94" i="35"/>
  <c r="N107" i="35"/>
  <c r="M30" i="35"/>
  <c r="N61" i="35"/>
  <c r="L102" i="35"/>
  <c r="N13" i="35"/>
  <c r="N115" i="35"/>
  <c r="L74" i="35"/>
  <c r="N113" i="35"/>
  <c r="L22" i="35"/>
  <c r="N116" i="35"/>
  <c r="L132" i="35"/>
  <c r="L59" i="35"/>
  <c r="N84" i="35"/>
  <c r="N36" i="35"/>
  <c r="L52" i="35"/>
  <c r="L34" i="35"/>
  <c r="N129" i="35"/>
  <c r="L121" i="35"/>
  <c r="M86" i="35"/>
  <c r="M78" i="35"/>
  <c r="N131" i="35"/>
  <c r="N38" i="35"/>
  <c r="N64" i="35"/>
  <c r="N51" i="35"/>
  <c r="L131" i="35"/>
  <c r="M129" i="35"/>
  <c r="M64" i="35"/>
  <c r="N52" i="35"/>
  <c r="L68" i="35"/>
  <c r="M12" i="35"/>
  <c r="L136" i="35"/>
  <c r="M96" i="35"/>
  <c r="M133" i="35"/>
  <c r="N20" i="35"/>
  <c r="L67" i="35"/>
  <c r="L51" i="35"/>
  <c r="M23" i="35"/>
  <c r="L18" i="35"/>
  <c r="M81" i="35"/>
  <c r="M82" i="35"/>
  <c r="M115" i="35"/>
  <c r="N66" i="35"/>
  <c r="L28" i="35"/>
  <c r="M37" i="35"/>
  <c r="M57" i="35"/>
  <c r="M38" i="35"/>
  <c r="L88" i="35"/>
  <c r="N110" i="35"/>
  <c r="N130" i="35"/>
  <c r="N44" i="35"/>
  <c r="M117" i="35"/>
  <c r="M103" i="35"/>
  <c r="L70" i="35"/>
  <c r="L117" i="35"/>
  <c r="N126" i="35"/>
  <c r="N15" i="35"/>
  <c r="L58" i="35"/>
  <c r="M53" i="35"/>
  <c r="N17" i="35"/>
  <c r="N39" i="35"/>
  <c r="M28" i="35"/>
  <c r="N79" i="35"/>
  <c r="L83" i="35"/>
  <c r="M135" i="35"/>
  <c r="M88" i="35"/>
  <c r="M111" i="35"/>
  <c r="M20" i="35"/>
  <c r="N83" i="35"/>
  <c r="L112" i="35"/>
  <c r="N48" i="35"/>
  <c r="M94" i="35"/>
  <c r="N31" i="35"/>
  <c r="L109" i="35"/>
  <c r="M46" i="35"/>
  <c r="N99" i="35"/>
  <c r="N81" i="35"/>
  <c r="N19" i="35"/>
  <c r="M125" i="35"/>
  <c r="N33" i="35"/>
  <c r="N9" i="35"/>
  <c r="L61" i="35"/>
  <c r="L45" i="35"/>
  <c r="L84" i="35"/>
  <c r="M76" i="35"/>
  <c r="L115" i="35"/>
  <c r="L29" i="35"/>
  <c r="L113" i="35"/>
  <c r="L79" i="35"/>
  <c r="L119" i="35"/>
  <c r="L69" i="35"/>
  <c r="N80" i="35"/>
  <c r="N135" i="35"/>
  <c r="M132" i="35"/>
  <c r="L66" i="35"/>
  <c r="M58" i="35"/>
  <c r="L130" i="35"/>
  <c r="N112" i="35"/>
  <c r="L13" i="35"/>
  <c r="L62" i="35"/>
  <c r="N55" i="35"/>
  <c r="L19" i="35"/>
  <c r="N14" i="35"/>
  <c r="L105" i="35"/>
  <c r="N53" i="35"/>
  <c r="M80" i="35"/>
  <c r="N104" i="35"/>
  <c r="M109" i="35"/>
  <c r="M35" i="35"/>
  <c r="N93" i="35"/>
  <c r="N24" i="35"/>
  <c r="M42" i="35"/>
  <c r="N59" i="35"/>
  <c r="M119" i="35"/>
  <c r="M116" i="35"/>
  <c r="M14" i="35"/>
  <c r="N43" i="35"/>
  <c r="L103" i="35"/>
  <c r="M11" i="35"/>
  <c r="M107" i="35"/>
  <c r="N40" i="35"/>
  <c r="L25" i="35"/>
  <c r="N75" i="35"/>
  <c r="M39" i="35"/>
  <c r="M72" i="35"/>
  <c r="N82" i="35"/>
  <c r="M47" i="35"/>
  <c r="M60" i="35"/>
  <c r="L43" i="35"/>
  <c r="N10" i="35"/>
  <c r="N118" i="35"/>
  <c r="M45" i="35"/>
  <c r="L49" i="35"/>
  <c r="L27" i="35"/>
  <c r="L39" i="35"/>
  <c r="M99" i="35"/>
  <c r="L80" i="35"/>
  <c r="M104" i="35"/>
  <c r="N98" i="35"/>
  <c r="N11" i="35"/>
  <c r="M67" i="35"/>
  <c r="M59" i="35"/>
  <c r="M79" i="35"/>
  <c r="L32" i="35"/>
  <c r="M9" i="35"/>
  <c r="L77" i="35"/>
  <c r="M114" i="35"/>
  <c r="N127" i="35"/>
  <c r="N57" i="35"/>
  <c r="M90" i="35"/>
  <c r="L104" i="35"/>
  <c r="M131" i="35"/>
  <c r="M100" i="35"/>
  <c r="M26" i="35"/>
  <c r="M118" i="35"/>
  <c r="M98" i="35"/>
  <c r="N18" i="35"/>
  <c r="N65" i="35"/>
  <c r="L111" i="35"/>
  <c r="L76" i="35"/>
  <c r="N95" i="35"/>
  <c r="M25" i="35"/>
  <c r="N90" i="35"/>
  <c r="M97" i="35"/>
  <c r="M29" i="35"/>
  <c r="L9" i="35"/>
  <c r="N42" i="35"/>
  <c r="N89" i="35"/>
  <c r="M130" i="35"/>
  <c r="M43" i="35"/>
  <c r="N21" i="35"/>
  <c r="N47" i="35"/>
  <c r="L48" i="35"/>
  <c r="N22" i="35"/>
  <c r="L17" i="35"/>
  <c r="L85" i="35"/>
  <c r="N92" i="35"/>
  <c r="N76" i="35"/>
  <c r="M84" i="35"/>
  <c r="M127" i="35"/>
  <c r="N23" i="35"/>
  <c r="L93" i="35"/>
  <c r="N45" i="35"/>
  <c r="L89" i="35"/>
  <c r="N108" i="35"/>
  <c r="M55" i="35"/>
  <c r="L127" i="35"/>
  <c r="N132" i="35"/>
  <c r="L91" i="35"/>
  <c r="L10" i="35"/>
  <c r="L41" i="35"/>
  <c r="L99" i="35"/>
  <c r="L96" i="35"/>
  <c r="M34" i="35"/>
  <c r="M75" i="35"/>
  <c r="N54" i="35"/>
  <c r="N68" i="35"/>
  <c r="N35" i="35"/>
  <c r="M65" i="35"/>
  <c r="L98" i="35"/>
  <c r="N117" i="35"/>
  <c r="N28" i="35"/>
  <c r="M7" i="35"/>
  <c r="N37" i="35"/>
  <c r="N62" i="35"/>
  <c r="M108" i="35"/>
  <c r="N88" i="35"/>
  <c r="M77" i="35"/>
  <c r="N123" i="35"/>
  <c r="L14" i="35"/>
  <c r="M10" i="35"/>
  <c r="M27" i="35"/>
  <c r="M63" i="35"/>
  <c r="M54" i="35"/>
  <c r="N25" i="35"/>
  <c r="L86" i="35"/>
  <c r="L114" i="35"/>
  <c r="N32" i="35"/>
  <c r="N87" i="35"/>
  <c r="N86" i="35"/>
  <c r="L78" i="35"/>
  <c r="M123" i="35"/>
  <c r="M16" i="35"/>
  <c r="M102" i="35"/>
  <c r="L57" i="35"/>
  <c r="M91" i="35"/>
  <c r="M51" i="35"/>
  <c r="L40" i="35"/>
  <c r="L101" i="35"/>
  <c r="N96" i="35"/>
  <c r="M126" i="35"/>
  <c r="M66" i="35"/>
  <c r="L81" i="35"/>
  <c r="L63" i="35"/>
  <c r="N60" i="35"/>
  <c r="N70" i="35"/>
  <c r="L46" i="35"/>
  <c r="N124" i="35"/>
  <c r="L53" i="35"/>
  <c r="N69" i="35"/>
  <c r="M101" i="35"/>
  <c r="N111" i="35"/>
  <c r="L26" i="35"/>
  <c r="L42" i="35"/>
  <c r="N120" i="35"/>
  <c r="M15" i="35"/>
  <c r="M134" i="35"/>
  <c r="N125" i="35"/>
  <c r="L54" i="35"/>
  <c r="L36" i="35"/>
  <c r="M48" i="35"/>
  <c r="L33" i="35"/>
  <c r="L71" i="35"/>
  <c r="M73" i="35"/>
  <c r="L75" i="35"/>
  <c r="M93" i="35"/>
  <c r="L47" i="35"/>
  <c r="M31" i="35"/>
  <c r="N56" i="35"/>
  <c r="M13" i="35"/>
  <c r="N91" i="35"/>
  <c r="M89" i="35"/>
  <c r="L87" i="35"/>
  <c r="M105" i="35"/>
  <c r="L128" i="35"/>
  <c r="N72" i="35"/>
  <c r="L7" i="35"/>
  <c r="L65" i="35"/>
  <c r="L44" i="35"/>
  <c r="M18" i="35"/>
  <c r="N114" i="35"/>
  <c r="L97" i="35"/>
  <c r="L94" i="35"/>
  <c r="L108" i="35"/>
  <c r="N134" i="35"/>
  <c r="L60" i="35"/>
  <c r="N34" i="35"/>
  <c r="L35" i="35"/>
  <c r="L95" i="35"/>
  <c r="M110" i="35"/>
  <c r="N29" i="35"/>
  <c r="M69" i="35"/>
  <c r="M17" i="35"/>
  <c r="L38" i="35"/>
  <c r="M87" i="35"/>
  <c r="N6" i="35"/>
  <c r="L31" i="35"/>
  <c r="L134" i="35"/>
  <c r="M85" i="35"/>
  <c r="N74" i="35"/>
  <c r="L23" i="35"/>
  <c r="N97" i="35"/>
  <c r="M40" i="35"/>
  <c r="N63" i="35"/>
  <c r="M19" i="35"/>
  <c r="L120" i="35"/>
  <c r="L37" i="35"/>
  <c r="N119" i="35"/>
  <c r="N27" i="35"/>
  <c r="L64" i="35"/>
  <c r="N136" i="35"/>
  <c r="M61" i="35"/>
  <c r="M8" i="35"/>
  <c r="M68" i="35"/>
  <c r="M21" i="35"/>
  <c r="L125" i="35"/>
  <c r="M6" i="35"/>
  <c r="M92" i="35"/>
  <c r="N41" i="35"/>
  <c r="L122" i="35"/>
  <c r="N73" i="35"/>
  <c r="N122" i="35"/>
  <c r="N26" i="35"/>
  <c r="N50" i="35"/>
  <c r="M120" i="35"/>
  <c r="M71" i="35"/>
  <c r="M49" i="35"/>
  <c r="L118" i="35"/>
  <c r="L129" i="35"/>
  <c r="M136" i="35"/>
  <c r="N109" i="35"/>
  <c r="M83" i="35"/>
  <c r="L92" i="35"/>
  <c r="N67" i="35"/>
  <c r="N128" i="35"/>
  <c r="L6" i="35"/>
  <c r="N85" i="35"/>
  <c r="N103" i="35"/>
  <c r="L73" i="35"/>
  <c r="N8" i="35"/>
  <c r="L124" i="35"/>
  <c r="L8" i="35"/>
  <c r="L106" i="35"/>
  <c r="N46" i="35"/>
  <c r="L110" i="35"/>
  <c r="L16" i="35"/>
  <c r="N106" i="35"/>
  <c r="N77" i="35"/>
  <c r="M41" i="35"/>
  <c r="M32" i="35"/>
  <c r="M121" i="35"/>
  <c r="M124" i="35"/>
  <c r="M95" i="35"/>
  <c r="M50" i="35"/>
  <c r="M113" i="35"/>
  <c r="L30" i="35"/>
  <c r="M36" i="35"/>
  <c r="L72" i="35"/>
  <c r="N121" i="35"/>
  <c r="L123" i="35"/>
  <c r="L90" i="35"/>
  <c r="N13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E88" authorId="0" shapeId="0" xr:uid="{924D252B-2A8E-4A78-AF31-3AA90B7FC13B}">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<sst xmlns="http://schemas.openxmlformats.org/spreadsheetml/2006/main" count="525" uniqueCount="349">
  <si>
    <t>E16</t>
  </si>
  <si>
    <t>E17</t>
  </si>
  <si>
    <t xml:space="preserve">CW 3235-R9  </t>
  </si>
  <si>
    <t xml:space="preserve">CW 3325-R5  </t>
  </si>
  <si>
    <t>100 mm Sidewalk</t>
  </si>
  <si>
    <t>CW 2130-R12</t>
  </si>
  <si>
    <t>F028</t>
  </si>
  <si>
    <t>Adjustment of Traffic Signal Service Box Frames</t>
  </si>
  <si>
    <t>CW 3510-R9</t>
  </si>
  <si>
    <t>C051</t>
  </si>
  <si>
    <t>C052</t>
  </si>
  <si>
    <t>C055</t>
  </si>
  <si>
    <t>E009</t>
  </si>
  <si>
    <t>E010</t>
  </si>
  <si>
    <t>E012</t>
  </si>
  <si>
    <t>E013</t>
  </si>
  <si>
    <t>E014</t>
  </si>
  <si>
    <t>E015</t>
  </si>
  <si>
    <t>E023</t>
  </si>
  <si>
    <t>E024</t>
  </si>
  <si>
    <t>E025</t>
  </si>
  <si>
    <t>E026</t>
  </si>
  <si>
    <t>E028</t>
  </si>
  <si>
    <t>E029</t>
  </si>
  <si>
    <t>E034</t>
  </si>
  <si>
    <t>E035</t>
  </si>
  <si>
    <t>E036</t>
  </si>
  <si>
    <t>E037</t>
  </si>
  <si>
    <t>E038</t>
  </si>
  <si>
    <t>E042</t>
  </si>
  <si>
    <t>E043</t>
  </si>
  <si>
    <t>50 - 100 mm Depth (Asphalt)</t>
  </si>
  <si>
    <t>Pavement Repair Fabric</t>
  </si>
  <si>
    <t xml:space="preserve">Reflective Crack Maintenance </t>
  </si>
  <si>
    <t>Planing of Pavement</t>
  </si>
  <si>
    <t>A.3</t>
  </si>
  <si>
    <t>A.4</t>
  </si>
  <si>
    <t>A.7</t>
  </si>
  <si>
    <t>Excavation</t>
  </si>
  <si>
    <t>A.9</t>
  </si>
  <si>
    <t>A.11</t>
  </si>
  <si>
    <t>A.12</t>
  </si>
  <si>
    <t>Grading of Boulevards</t>
  </si>
  <si>
    <t>A.13</t>
  </si>
  <si>
    <t>A.14</t>
  </si>
  <si>
    <t>A.15</t>
  </si>
  <si>
    <t>A.16</t>
  </si>
  <si>
    <t>A.17</t>
  </si>
  <si>
    <t>Interlocking Paving Stones</t>
  </si>
  <si>
    <t>Sodding</t>
  </si>
  <si>
    <t>B.1</t>
  </si>
  <si>
    <t>Drilled Dowels</t>
  </si>
  <si>
    <t>Drilled Tie Bars</t>
  </si>
  <si>
    <t>UNIT PRICE</t>
  </si>
  <si>
    <t/>
  </si>
  <si>
    <t>ITEM</t>
  </si>
  <si>
    <t>DESCRIPTION</t>
  </si>
  <si>
    <t>UNIT</t>
  </si>
  <si>
    <t>AMOUNT</t>
  </si>
  <si>
    <t>m²</t>
  </si>
  <si>
    <t>m³</t>
  </si>
  <si>
    <t>tonne</t>
  </si>
  <si>
    <t>each</t>
  </si>
  <si>
    <t>m</t>
  </si>
  <si>
    <t>vert. m</t>
  </si>
  <si>
    <t>A.2</t>
  </si>
  <si>
    <t>MISCELLANEOUS</t>
  </si>
  <si>
    <t>Construction of 150 mm Concrete Pavement (Reinforced)</t>
  </si>
  <si>
    <t>19.1 mm Diameter</t>
  </si>
  <si>
    <t>150 mm Concrete Pavement (Type A)</t>
  </si>
  <si>
    <t>150 mm Concrete Pavement (Type B)</t>
  </si>
  <si>
    <t>150 mm Concrete Pavement (Type D)</t>
  </si>
  <si>
    <t>200 mm Concrete Pavement (Reinforced)</t>
  </si>
  <si>
    <t>150 mm Concrete Pavement (Reinforced)</t>
  </si>
  <si>
    <t>EARTH AND BASE WORKS</t>
  </si>
  <si>
    <t>A.1</t>
  </si>
  <si>
    <t>JOINT AND CRACK SEALING</t>
  </si>
  <si>
    <t>ASSOCIATED DRAINAGE AND UNDERGROUND WORKS</t>
  </si>
  <si>
    <t>ADJUSTMENTS</t>
  </si>
  <si>
    <t>LANDSCAPING</t>
  </si>
  <si>
    <t>CODE</t>
  </si>
  <si>
    <t>C001</t>
  </si>
  <si>
    <t>C011</t>
  </si>
  <si>
    <t>C015</t>
  </si>
  <si>
    <t>D005</t>
  </si>
  <si>
    <t>E003</t>
  </si>
  <si>
    <t>E004</t>
  </si>
  <si>
    <t>E008</t>
  </si>
  <si>
    <t>F001</t>
  </si>
  <si>
    <t>F002</t>
  </si>
  <si>
    <t>F003</t>
  </si>
  <si>
    <t>F005</t>
  </si>
  <si>
    <t>F009</t>
  </si>
  <si>
    <t>F011</t>
  </si>
  <si>
    <t>G001</t>
  </si>
  <si>
    <t>G003</t>
  </si>
  <si>
    <t>A001</t>
  </si>
  <si>
    <t>A007</t>
  </si>
  <si>
    <t>A010</t>
  </si>
  <si>
    <t>A012</t>
  </si>
  <si>
    <t>A022</t>
  </si>
  <si>
    <t>B003</t>
  </si>
  <si>
    <t>B004</t>
  </si>
  <si>
    <t>B014</t>
  </si>
  <si>
    <t>B017</t>
  </si>
  <si>
    <t>B030</t>
  </si>
  <si>
    <t>B031</t>
  </si>
  <si>
    <t>B033</t>
  </si>
  <si>
    <t>B094</t>
  </si>
  <si>
    <t>B095</t>
  </si>
  <si>
    <t>B097</t>
  </si>
  <si>
    <t>A.18</t>
  </si>
  <si>
    <t>A.19</t>
  </si>
  <si>
    <t>Pavement Removal</t>
  </si>
  <si>
    <t>Concrete Pavement</t>
  </si>
  <si>
    <t>Asphalt Pavement</t>
  </si>
  <si>
    <t>Supplying and Placing Base Course Material</t>
  </si>
  <si>
    <t>Miscellaneous Concrete Slab Removal</t>
  </si>
  <si>
    <t xml:space="preserve">Miscellaneous Concrete Slab Renewal </t>
  </si>
  <si>
    <t>SD-226A</t>
  </si>
  <si>
    <t>Concrete Curb Removal</t>
  </si>
  <si>
    <t>Concrete Curb Installation</t>
  </si>
  <si>
    <t>i)</t>
  </si>
  <si>
    <t>ii)</t>
  </si>
  <si>
    <t>iii)</t>
  </si>
  <si>
    <t>iv)</t>
  </si>
  <si>
    <t>v)</t>
  </si>
  <si>
    <t xml:space="preserve">Construction of Asphaltic Concrete Overlay </t>
  </si>
  <si>
    <t>Main Line Paving</t>
  </si>
  <si>
    <t>Tie-ins and Approaches</t>
  </si>
  <si>
    <t>Concrete Curbs, Curb and Gutter, and Splash Strips</t>
  </si>
  <si>
    <t>SD-229A,B,C</t>
  </si>
  <si>
    <t>B001</t>
  </si>
  <si>
    <t>C032</t>
  </si>
  <si>
    <t>SD-228A</t>
  </si>
  <si>
    <t>SD-205</t>
  </si>
  <si>
    <t>SD-203B</t>
  </si>
  <si>
    <t>Construction of Monolithic Concrete Median Slabs</t>
  </si>
  <si>
    <t>C056</t>
  </si>
  <si>
    <t>C058</t>
  </si>
  <si>
    <t xml:space="preserve">Catch Basin  </t>
  </si>
  <si>
    <t>SD-023</t>
  </si>
  <si>
    <t>Sewer Service</t>
  </si>
  <si>
    <t>Sewer Service Risers</t>
  </si>
  <si>
    <t>Connecting to Existing Catch Basin</t>
  </si>
  <si>
    <t xml:space="preserve">Connecting to Existing Sewer </t>
  </si>
  <si>
    <t>Removal of Existing Catch Pit</t>
  </si>
  <si>
    <t>E046</t>
  </si>
  <si>
    <t>E047</t>
  </si>
  <si>
    <t>A003</t>
  </si>
  <si>
    <t>B002</t>
  </si>
  <si>
    <t>Slab Replacement</t>
  </si>
  <si>
    <t>Partial Slab Patches</t>
  </si>
  <si>
    <t>Slab Replacement - Early Opening (24 hour)</t>
  </si>
  <si>
    <t>Concrete Pavements, Median Slabs, Bull-noses, and Safety Medians</t>
  </si>
  <si>
    <t>B190</t>
  </si>
  <si>
    <t>B191</t>
  </si>
  <si>
    <t>B193</t>
  </si>
  <si>
    <t>B194</t>
  </si>
  <si>
    <t>B195</t>
  </si>
  <si>
    <t>B200</t>
  </si>
  <si>
    <t>B202</t>
  </si>
  <si>
    <t>Clearing and Grubbing</t>
  </si>
  <si>
    <t>A.22</t>
  </si>
  <si>
    <t>A.23</t>
  </si>
  <si>
    <t>A.24</t>
  </si>
  <si>
    <t>A.25</t>
  </si>
  <si>
    <t>D006</t>
  </si>
  <si>
    <t>B206</t>
  </si>
  <si>
    <t>SD-203A</t>
  </si>
  <si>
    <t>E12</t>
  </si>
  <si>
    <t>E14</t>
  </si>
  <si>
    <t>CW 3010-R4</t>
  </si>
  <si>
    <t>Adjustment of Valve Boxes</t>
  </si>
  <si>
    <t>Adjustment of Curb Stop Boxes</t>
  </si>
  <si>
    <t>Drainage Connection Pipe</t>
  </si>
  <si>
    <t>A</t>
  </si>
  <si>
    <t>B</t>
  </si>
  <si>
    <t>E007D</t>
  </si>
  <si>
    <t>Remove and Replace Existing Catch Pit</t>
  </si>
  <si>
    <t>E007E</t>
  </si>
  <si>
    <t>Replacing Existing Risers</t>
  </si>
  <si>
    <t>F002A</t>
  </si>
  <si>
    <t>Removal of Existing Catch Basins</t>
  </si>
  <si>
    <t>Pre-cast Concrete Risers</t>
  </si>
  <si>
    <t>a)</t>
  </si>
  <si>
    <t>Less than 5 sq.m.</t>
  </si>
  <si>
    <t>b)</t>
  </si>
  <si>
    <t>5 sq.m. to 20 sq.m.</t>
  </si>
  <si>
    <t>c)</t>
  </si>
  <si>
    <t>Greater than 20 sq.m.</t>
  </si>
  <si>
    <t>Type IA</t>
  </si>
  <si>
    <t>SD-014</t>
  </si>
  <si>
    <t>Connecting New Sewer Service to Existing Sewer Service</t>
  </si>
  <si>
    <t>Supply and Install Geogrid</t>
  </si>
  <si>
    <t>A.26</t>
  </si>
  <si>
    <t>A.27</t>
  </si>
  <si>
    <t>CW 3330-R5</t>
  </si>
  <si>
    <t>CW 3250-R7</t>
  </si>
  <si>
    <t>A.20</t>
  </si>
  <si>
    <t>B034-24</t>
  </si>
  <si>
    <t>B041-24</t>
  </si>
  <si>
    <t>B100r</t>
  </si>
  <si>
    <t>B104r</t>
  </si>
  <si>
    <t>B114rl</t>
  </si>
  <si>
    <t>B118rl</t>
  </si>
  <si>
    <t>B119rl</t>
  </si>
  <si>
    <t>B120rl</t>
  </si>
  <si>
    <t>B121rl</t>
  </si>
  <si>
    <t>B126r</t>
  </si>
  <si>
    <t>B135i</t>
  </si>
  <si>
    <t>B136i</t>
  </si>
  <si>
    <t>B219</t>
  </si>
  <si>
    <t>100 mm Concrete Sidewalk</t>
  </si>
  <si>
    <t>Longitudinal Joint &amp; Crack Filling ( &gt; 25 mm in width )</t>
  </si>
  <si>
    <t>51 mm</t>
  </si>
  <si>
    <t xml:space="preserve"> width &gt; or = 600 mm</t>
  </si>
  <si>
    <t>Detectable Warning Surface Tiles</t>
  </si>
  <si>
    <t xml:space="preserve">CW 3240-R10 </t>
  </si>
  <si>
    <t>Curb Ramp (8-12 mm reveal ht, Monolithic)</t>
  </si>
  <si>
    <t xml:space="preserve">CW 3230-R8
</t>
  </si>
  <si>
    <t>B150iA</t>
  </si>
  <si>
    <t>B097A</t>
  </si>
  <si>
    <t>15 M Deformed Tie Bar</t>
  </si>
  <si>
    <t>CW 3310-R17</t>
  </si>
  <si>
    <t xml:space="preserve">CW 3450-R6 </t>
  </si>
  <si>
    <t>CW 3326-R3</t>
  </si>
  <si>
    <t>A.29</t>
  </si>
  <si>
    <t>Barrier Integral</t>
  </si>
  <si>
    <t>Modified Barrier (150 mm reveal ht, Dowelled)</t>
  </si>
  <si>
    <t>Construction of Barrier (180 mm ht, Separate)</t>
  </si>
  <si>
    <t>SD-024, 1200 mm deep</t>
  </si>
  <si>
    <t>SD-024, 1800 mm deep</t>
  </si>
  <si>
    <t>250 mm Drainage Connection Pipe</t>
  </si>
  <si>
    <t>E022A</t>
  </si>
  <si>
    <t>Sewer Inspection ( following repair)</t>
  </si>
  <si>
    <t xml:space="preserve">250 mm </t>
  </si>
  <si>
    <t>E004A</t>
  </si>
  <si>
    <t>E022D</t>
  </si>
  <si>
    <t>Frames &amp; Covers</t>
  </si>
  <si>
    <t>CW 3210-R8</t>
  </si>
  <si>
    <t>Adjustment of Manholes/Catch Basins Frames</t>
  </si>
  <si>
    <t>CW 2145-R4</t>
  </si>
  <si>
    <t>Supplying and Placing Sub-base Material</t>
  </si>
  <si>
    <t>A007C1</t>
  </si>
  <si>
    <t>50 mm Granular C  Limestone</t>
  </si>
  <si>
    <t>A010C1</t>
  </si>
  <si>
    <t>Base Course Material - Granular C Limestone</t>
  </si>
  <si>
    <t>Geotextile Fabric</t>
  </si>
  <si>
    <t>CW 3130-R5</t>
  </si>
  <si>
    <t>A022A1</t>
  </si>
  <si>
    <t>Separation Fabric</t>
  </si>
  <si>
    <t>A022A4</t>
  </si>
  <si>
    <t>CW 3135-R2</t>
  </si>
  <si>
    <t>A022A5</t>
  </si>
  <si>
    <t>Class A Geogrid</t>
  </si>
  <si>
    <t>B127rA</t>
  </si>
  <si>
    <t>B139iA</t>
  </si>
  <si>
    <t>CW 3410-R12</t>
  </si>
  <si>
    <t>C034B</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</si>
  <si>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</si>
  <si>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</si>
  <si>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</si>
  <si>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</si>
  <si>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</si>
  <si>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Lifter Rings (AP-010)</t>
  </si>
  <si>
    <t>B114E</t>
  </si>
  <si>
    <t>Paving Stone Indicator Surfaces</t>
  </si>
  <si>
    <t>I001</t>
  </si>
  <si>
    <t>CW 3110-R21</t>
  </si>
  <si>
    <t>Locked?</t>
  </si>
  <si>
    <t>Joined, Trimmed, &amp; Cleaned for Checking</t>
  </si>
  <si>
    <t>MATCH</t>
  </si>
  <si>
    <t>Format F</t>
  </si>
  <si>
    <t>Format G</t>
  </si>
  <si>
    <t>Format H</t>
  </si>
  <si>
    <t>FORM B: PRICES</t>
  </si>
  <si>
    <t>(SEE B9)</t>
  </si>
  <si>
    <t>UNIT PRICES</t>
  </si>
  <si>
    <t>SPEC.</t>
  </si>
  <si>
    <t>APPROX.</t>
  </si>
  <si>
    <t>REF.</t>
  </si>
  <si>
    <t>QUANTITY</t>
  </si>
  <si>
    <t>Tree Removal</t>
  </si>
  <si>
    <t>E5</t>
  </si>
  <si>
    <t xml:space="preserve">A.5 </t>
  </si>
  <si>
    <t>A.6</t>
  </si>
  <si>
    <t>ROADWORKS - REMOVALS/RENEWALS</t>
  </si>
  <si>
    <t>A.8</t>
  </si>
  <si>
    <t>A.10</t>
  </si>
  <si>
    <t>Barrier (100 mm reveal ht, Dowelled)</t>
  </si>
  <si>
    <t>A.21</t>
  </si>
  <si>
    <t>ROADWORKS - NEW CONSTRUCTION</t>
  </si>
  <si>
    <t>Supply and Installation of Precast Adjustable Bike Lane Curbs</t>
  </si>
  <si>
    <t>E18</t>
  </si>
  <si>
    <t>Supply and Installation of Precast Adjustable Bike Lane Curb with Drainage Channel (Complete with 450mm 15M Deformed Bar, 2 each)</t>
  </si>
  <si>
    <t>Supply and Installation of Precast Adjustable Bike Lane Curb End Unit (Complete with 450mm 15M Deformed Bar, 3 each)</t>
  </si>
  <si>
    <t>A.28</t>
  </si>
  <si>
    <t>Construction of Asphaltic Concrete Bike Path (75mm)</t>
  </si>
  <si>
    <t>A.30</t>
  </si>
  <si>
    <t>A.31</t>
  </si>
  <si>
    <t>A.32</t>
  </si>
  <si>
    <t>A.33</t>
  </si>
  <si>
    <t>250 mm, PVC</t>
  </si>
  <si>
    <t>In a Trench, Class B Type 2 Bedding, Class 2 Backfill</t>
  </si>
  <si>
    <t>A.34</t>
  </si>
  <si>
    <t>A.35</t>
  </si>
  <si>
    <t>A.36</t>
  </si>
  <si>
    <t>A.37</t>
  </si>
  <si>
    <t>A.38</t>
  </si>
  <si>
    <t>A.39</t>
  </si>
  <si>
    <t>250 mm (PVC) Connecting Pipe</t>
  </si>
  <si>
    <t>Connecting to 300 mm  (Clay CS ) Sewer</t>
  </si>
  <si>
    <t>Connecting to 300 mm  (Conc SRS ) Sewer</t>
  </si>
  <si>
    <t>A.40</t>
  </si>
  <si>
    <t>A.41</t>
  </si>
  <si>
    <t>A.42</t>
  </si>
  <si>
    <t>A.43</t>
  </si>
  <si>
    <t>A.44</t>
  </si>
  <si>
    <t>A.45</t>
  </si>
  <si>
    <t>A.46</t>
  </si>
  <si>
    <t>A.47</t>
  </si>
  <si>
    <t>A.48</t>
  </si>
  <si>
    <t>A.49</t>
  </si>
  <si>
    <t>Removal and Installation of Utility Frame and Cover</t>
  </si>
  <si>
    <t>A.50</t>
  </si>
  <si>
    <t>Installation of Utility Riser Rings</t>
  </si>
  <si>
    <t>A.51</t>
  </si>
  <si>
    <t>A.52</t>
  </si>
  <si>
    <t>New Tree Installation</t>
  </si>
  <si>
    <t>E21</t>
  </si>
  <si>
    <t>A.53</t>
  </si>
  <si>
    <t>Supply and Installation of Green Bike Lane Treatment</t>
  </si>
  <si>
    <t>On Existing Asphalt</t>
  </si>
  <si>
    <t>On New Concrete</t>
  </si>
  <si>
    <t>A.54</t>
  </si>
  <si>
    <t>Supply and Install Polyposts</t>
  </si>
  <si>
    <t>E19</t>
  </si>
  <si>
    <t>A.55</t>
  </si>
  <si>
    <t>Installation of U-Style Bike Racks</t>
  </si>
  <si>
    <t>E20</t>
  </si>
  <si>
    <t>Subtotal:</t>
  </si>
  <si>
    <t>MOBILIZATION /DEMOLIBIZATION</t>
  </si>
  <si>
    <t>Mobilization/Demobilization</t>
  </si>
  <si>
    <t>E2</t>
  </si>
  <si>
    <t>L. sum</t>
  </si>
  <si>
    <t>SUMMARY</t>
  </si>
  <si>
    <t xml:space="preserve">TOTAL BID PRICE (GST extra)                                                                              (in figures)                                             </t>
  </si>
  <si>
    <t xml:space="preserve">WOLSELEY WALK-BIKE - WALNUT STREET TO OSBORNE STREET NORTH (WESTMINSTER / BALMORAL / YOUNG / GRANITE)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</si>
</sst>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3" formatCode="_(* #,##0.00_);_(* \(#,##0.00\);_(* &quot;-&quot;??_);_(@_)"/>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_(* #,##0.0_);_(* \(#,##0.0\);_(* &quot;-&quot;??_);_(@_)"/>
  </numFmts>
  <fonts count="47" x14ac:knownFonts="1">
    <font>
      <sz val="10"/>
      <name val="MS Sans Serif"/>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b/>
      <i/>
      <sz val="12"/>
      <name val="Cambria"/>
      <family val="1"/>
    </font>
    <font>
      <sz val="10"/>
      <name val="Cambria"/>
      <family val="1"/>
    </font>
    <font>
      <sz val="12"/>
      <color theme="1"/>
      <name val="Arial"/>
      <family val="2"/>
    </font>
    <font>
      <sz val="10"/>
      <color theme="1"/>
      <name val="MS Sans Serif"/>
      <family val="2"/>
    </font>
    <font>
      <b/>
      <sz val="10"/>
      <color theme="1"/>
      <name val="MS Sans Serif"/>
      <family val="2"/>
    </font>
    <font>
      <sz val="12"/>
      <name val="Arial"/>
      <family val="2"/>
    </font>
    <font>
      <b/>
      <sz val="6"/>
      <color indexed="8"/>
      <name val="Arial"/>
      <family val="2"/>
    </font>
    <font>
      <sz val="6"/>
      <color indexed="8"/>
      <name val="Arial"/>
      <family val="2"/>
    </font>
    <font>
      <b/>
      <sz val="12"/>
      <color indexed="8"/>
      <name val="Arial"/>
      <family val="2"/>
    </font>
    <font>
      <b/>
      <i/>
      <u/>
      <sz val="12"/>
      <color indexed="8"/>
      <name val="Arial"/>
      <family val="2"/>
    </font>
    <font>
      <b/>
      <u/>
      <sz val="12"/>
      <color indexed="8"/>
      <name val="Arial"/>
      <family val="2"/>
    </font>
    <font>
      <b/>
      <u/>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s>
  <cellStyleXfs count="7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 fillId="0" borderId="0" applyFill="0">
      <alignment horizontal="right" vertical="top"/>
    </xf>
    <xf numFmtId="0" fontId="2" fillId="0" borderId="1" applyFill="0">
      <alignment horizontal="right" vertical="top"/>
    </xf>
    <xf numFmtId="164" fontId="2" fillId="0" borderId="2" applyFill="0">
      <alignment horizontal="right" vertical="top"/>
    </xf>
    <xf numFmtId="0" fontId="2" fillId="0" borderId="1" applyFill="0">
      <alignment horizontal="center" vertical="top" wrapText="1"/>
    </xf>
    <xf numFmtId="0" fontId="4" fillId="0" borderId="3" applyFill="0">
      <alignment horizontal="center" vertical="center" wrapText="1"/>
    </xf>
    <xf numFmtId="0" fontId="2" fillId="0" borderId="1" applyFill="0">
      <alignment horizontal="left" vertical="top" wrapText="1"/>
    </xf>
    <xf numFmtId="0" fontId="5" fillId="0" borderId="1" applyFill="0">
      <alignment horizontal="left" vertical="top" wrapText="1"/>
    </xf>
    <xf numFmtId="165" fontId="6" fillId="0" borderId="4" applyFill="0">
      <alignment horizontal="centerContinuous" wrapText="1"/>
    </xf>
    <xf numFmtId="165" fontId="2" fillId="0" borderId="1" applyFill="0">
      <alignment horizontal="center" vertical="top" wrapText="1"/>
    </xf>
    <xf numFmtId="0" fontId="2" fillId="0" borderId="1" applyFill="0">
      <alignment horizontal="center" wrapText="1"/>
    </xf>
    <xf numFmtId="171" fontId="2" fillId="0" borderId="1" applyFill="0"/>
    <xf numFmtId="166" fontId="2" fillId="0" borderId="1" applyFill="0">
      <alignment horizontal="right"/>
      <protection locked="0"/>
    </xf>
    <xf numFmtId="167" fontId="2" fillId="0" borderId="1" applyFill="0">
      <alignment horizontal="right"/>
      <protection locked="0"/>
    </xf>
    <xf numFmtId="167" fontId="2" fillId="0" borderId="1" applyFill="0"/>
    <xf numFmtId="167" fontId="2" fillId="0" borderId="3" applyFill="0">
      <alignment horizontal="right"/>
    </xf>
    <xf numFmtId="0" fontId="19" fillId="20" borderId="5" applyNumberFormat="0" applyAlignment="0" applyProtection="0"/>
    <xf numFmtId="0" fontId="20" fillId="21" borderId="6" applyNumberFormat="0" applyAlignment="0" applyProtection="0"/>
    <xf numFmtId="0" fontId="3"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4" fillId="0" borderId="0"/>
    <xf numFmtId="0" fontId="14" fillId="0" borderId="0"/>
    <xf numFmtId="0" fontId="12" fillId="24" borderId="11" applyNumberFormat="0" applyFont="0" applyAlignment="0" applyProtection="0"/>
    <xf numFmtId="173" fontId="4" fillId="0" borderId="3" applyNumberFormat="0" applyFont="0" applyFill="0" applyBorder="0" applyAlignment="0" applyProtection="0">
      <alignment horizontal="center" vertical="top" wrapText="1"/>
    </xf>
    <xf numFmtId="0" fontId="29" fillId="20" borderId="12" applyNumberFormat="0" applyAlignment="0" applyProtection="0"/>
    <xf numFmtId="0" fontId="7" fillId="0" borderId="0">
      <alignment horizontal="right"/>
    </xf>
    <xf numFmtId="0" fontId="30" fillId="0" borderId="0" applyNumberFormat="0" applyFill="0" applyBorder="0" applyAlignment="0" applyProtection="0"/>
    <xf numFmtId="0" fontId="2" fillId="0" borderId="0" applyFill="0">
      <alignment horizontal="left"/>
    </xf>
    <xf numFmtId="0" fontId="8" fillId="0" borderId="0" applyFill="0">
      <alignment horizontal="centerContinuous" vertical="center"/>
    </xf>
    <xf numFmtId="170" fontId="11" fillId="0" borderId="0" applyFill="0">
      <alignment horizontal="centerContinuous" vertical="center"/>
    </xf>
    <xf numFmtId="172" fontId="11" fillId="0" borderId="0" applyFill="0">
      <alignment horizontal="centerContinuous" vertical="center"/>
    </xf>
    <xf numFmtId="0" fontId="2" fillId="0" borderId="3">
      <alignment horizontal="centerContinuous" wrapText="1"/>
    </xf>
    <xf numFmtId="168" fontId="9" fillId="0" borderId="0" applyFill="0">
      <alignment horizontal="left"/>
    </xf>
    <xf numFmtId="169" fontId="10" fillId="0" borderId="0" applyFill="0">
      <alignment horizontal="right"/>
    </xf>
    <xf numFmtId="0" fontId="2" fillId="0" borderId="13" applyFill="0"/>
    <xf numFmtId="0" fontId="31" fillId="0" borderId="14" applyNumberFormat="0" applyFill="0" applyAlignment="0" applyProtection="0"/>
    <xf numFmtId="0" fontId="32" fillId="0" borderId="0" applyNumberFormat="0" applyFill="0" applyBorder="0" applyAlignment="0" applyProtection="0"/>
    <xf numFmtId="0" fontId="12" fillId="23" borderId="0"/>
    <xf numFmtId="0" fontId="12" fillId="23" borderId="0"/>
    <xf numFmtId="0" fontId="40" fillId="23" borderId="0"/>
    <xf numFmtId="43" fontId="40" fillId="0" borderId="0" applyFont="0" applyFill="0" applyBorder="0" applyAlignment="0" applyProtection="0"/>
    <xf numFmtId="0" fontId="40" fillId="23" borderId="0"/>
    <xf numFmtId="43" fontId="12" fillId="0" borderId="0" applyFont="0" applyFill="0" applyBorder="0" applyAlignment="0" applyProtection="0"/>
    <xf numFmtId="0" fontId="12" fillId="23" borderId="0"/>
  </cellStyleXfs>
  <cellXfs count="166">
    <xf numFmtId="0" fontId="0" fillId="0" borderId="0" xfId="0"/>
    <xf numFmtId="176" fontId="12" fillId="26" borderId="0" xfId="0" applyNumberFormat="1" applyFont="1" applyFill="1" applyBorder="1" applyAlignment="1" applyProtection="1">
      <alignment vertical="center"/>
    </xf>
    <xf numFmtId="165" fontId="12" fillId="26" borderId="0"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5" fillId="25" borderId="0" xfId="54" applyFont="1" applyFill="1" applyAlignment="1">
      <alignment wrapText="1"/>
    </xf>
    <xf numFmtId="0" fontId="36" fillId="0" borderId="0" xfId="0" applyFont="1" applyAlignment="1" applyProtection="1">
      <alignment vertical="center"/>
    </xf>
    <xf numFmtId="0" fontId="35" fillId="25" borderId="0" xfId="53" applyNumberFormat="1" applyFont="1" applyFill="1"/>
    <xf numFmtId="0" fontId="15" fillId="25" borderId="0" xfId="53" applyNumberFormat="1" applyFont="1" applyFill="1" applyBorder="1" applyAlignment="1" applyProtection="1">
      <alignment horizontal="center"/>
    </xf>
    <xf numFmtId="0" fontId="15" fillId="25" borderId="0" xfId="53" applyNumberFormat="1" applyFont="1" applyFill="1"/>
    <xf numFmtId="0" fontId="15" fillId="25" borderId="0" xfId="53" applyNumberFormat="1" applyFont="1" applyFill="1" applyAlignment="1" applyProtection="1">
      <alignment horizontal="center"/>
    </xf>
    <xf numFmtId="176" fontId="37" fillId="0" borderId="1" xfId="70" applyNumberFormat="1" applyFont="1" applyFill="1" applyBorder="1" applyAlignment="1" applyProtection="1">
      <alignment vertical="top"/>
      <protection locked="0"/>
    </xf>
    <xf numFmtId="176" fontId="37" fillId="0" borderId="1" xfId="70" applyNumberFormat="1" applyFont="1" applyFill="1" applyBorder="1" applyAlignment="1">
      <alignment vertical="top"/>
    </xf>
    <xf numFmtId="165" fontId="37" fillId="0" borderId="1" xfId="53" applyNumberFormat="1" applyFont="1" applyBorder="1" applyAlignment="1">
      <alignment horizontal="left" vertical="top" wrapText="1"/>
    </xf>
    <xf numFmtId="165" fontId="37" fillId="27" borderId="1" xfId="53" applyNumberFormat="1" applyFont="1" applyFill="1" applyBorder="1" applyAlignment="1">
      <alignment horizontal="center" vertical="top" wrapText="1"/>
    </xf>
    <xf numFmtId="165" fontId="37" fillId="0" borderId="1" xfId="53" applyNumberFormat="1" applyFont="1" applyBorder="1" applyAlignment="1">
      <alignment vertical="top" wrapText="1"/>
    </xf>
    <xf numFmtId="165" fontId="37" fillId="0" borderId="1" xfId="53" applyNumberFormat="1" applyFont="1" applyBorder="1" applyAlignment="1">
      <alignment horizontal="center" vertical="top" wrapText="1"/>
    </xf>
    <xf numFmtId="7" fontId="12" fillId="23" borderId="23" xfId="70" applyNumberFormat="1" applyBorder="1" applyAlignment="1">
      <alignment horizontal="right" vertical="center"/>
    </xf>
    <xf numFmtId="0" fontId="43" fillId="23" borderId="29" xfId="70" applyFont="1" applyBorder="1" applyAlignment="1">
      <alignment horizontal="center" vertical="center"/>
    </xf>
    <xf numFmtId="7" fontId="12" fillId="23" borderId="35" xfId="70" applyNumberFormat="1" applyBorder="1" applyAlignment="1">
      <alignment horizontal="right" vertical="center"/>
    </xf>
    <xf numFmtId="0" fontId="12" fillId="23" borderId="0" xfId="70" applyAlignment="1">
      <alignment vertical="center"/>
    </xf>
    <xf numFmtId="4" fontId="12" fillId="27" borderId="15" xfId="70" applyNumberFormat="1" applyFill="1" applyBorder="1" applyAlignment="1">
      <alignment horizontal="center" vertical="top" wrapText="1"/>
    </xf>
    <xf numFmtId="174" fontId="12" fillId="0" borderId="1" xfId="70" applyNumberFormat="1" applyFill="1" applyBorder="1" applyAlignment="1">
      <alignment horizontal="left" vertical="top" wrapText="1"/>
    </xf>
    <xf numFmtId="165" fontId="12" fillId="0" borderId="1" xfId="70" applyNumberFormat="1" applyFill="1" applyBorder="1" applyAlignment="1">
      <alignment horizontal="left" vertical="top" wrapText="1"/>
    </xf>
    <xf numFmtId="165" fontId="12" fillId="0" borderId="1" xfId="53" applyNumberFormat="1" applyFont="1" applyBorder="1" applyAlignment="1">
      <alignment horizontal="center" vertical="top" wrapText="1"/>
    </xf>
    <xf numFmtId="0" fontId="12" fillId="0" borderId="1" xfId="70" applyFill="1" applyBorder="1" applyAlignment="1">
      <alignment horizontal="center" vertical="top" wrapText="1"/>
    </xf>
    <xf numFmtId="0" fontId="12" fillId="23" borderId="0" xfId="70"/>
    <xf numFmtId="7" fontId="12" fillId="23" borderId="31" xfId="70" applyNumberFormat="1" applyBorder="1" applyAlignment="1">
      <alignment horizontal="right" vertical="center"/>
    </xf>
    <xf numFmtId="0" fontId="43" fillId="23" borderId="36" xfId="70" applyFont="1" applyBorder="1" applyAlignment="1">
      <alignment horizontal="center" vertical="center"/>
    </xf>
    <xf numFmtId="7" fontId="12" fillId="23" borderId="30" xfId="70" applyNumberFormat="1" applyBorder="1" applyAlignment="1">
      <alignment horizontal="right" vertical="center"/>
    </xf>
    <xf numFmtId="7" fontId="12" fillId="23" borderId="37" xfId="70" applyNumberFormat="1" applyBorder="1" applyAlignment="1">
      <alignment horizontal="right" vertical="center"/>
    </xf>
    <xf numFmtId="7" fontId="41" fillId="23" borderId="0" xfId="70" applyNumberFormat="1" applyFont="1" applyAlignment="1">
      <alignment horizontal="centerContinuous" vertical="center"/>
    </xf>
    <xf numFmtId="1" fontId="13" fillId="23" borderId="0" xfId="70" applyNumberFormat="1" applyFont="1" applyAlignment="1">
      <alignment horizontal="centerContinuous" vertical="top"/>
    </xf>
    <xf numFmtId="0" fontId="13" fillId="23" borderId="0" xfId="70" applyFont="1" applyAlignment="1">
      <alignment horizontal="centerContinuous" vertical="center"/>
    </xf>
    <xf numFmtId="178" fontId="13" fillId="23" borderId="0" xfId="75" applyNumberFormat="1" applyFont="1" applyFill="1" applyAlignment="1">
      <alignment horizontal="centerContinuous" vertical="center"/>
    </xf>
    <xf numFmtId="7" fontId="42" fillId="23" borderId="0" xfId="70" applyNumberFormat="1" applyFont="1" applyAlignment="1">
      <alignment horizontal="centerContinuous" vertical="center"/>
    </xf>
    <xf numFmtId="1" fontId="12" fillId="23" borderId="0" xfId="70" applyNumberFormat="1" applyAlignment="1">
      <alignment horizontal="centerContinuous" vertical="top"/>
    </xf>
    <xf numFmtId="0" fontId="12" fillId="23" borderId="0" xfId="70" applyAlignment="1">
      <alignment horizontal="centerContinuous" vertical="center"/>
    </xf>
    <xf numFmtId="178" fontId="0" fillId="23" borderId="0" xfId="75" applyNumberFormat="1" applyFont="1" applyFill="1" applyAlignment="1">
      <alignment horizontal="centerContinuous" vertical="center"/>
    </xf>
    <xf numFmtId="7" fontId="12" fillId="23" borderId="0" xfId="70" applyNumberFormat="1" applyAlignment="1">
      <alignment horizontal="right"/>
    </xf>
    <xf numFmtId="0" fontId="12" fillId="23" borderId="0" xfId="70" applyAlignment="1">
      <alignment vertical="top"/>
    </xf>
    <xf numFmtId="178" fontId="0" fillId="23" borderId="0" xfId="75" applyNumberFormat="1" applyFont="1" applyFill="1" applyAlignment="1"/>
    <xf numFmtId="7" fontId="12" fillId="23" borderId="0" xfId="70" applyNumberFormat="1" applyAlignment="1">
      <alignment horizontal="centerContinuous" vertical="center"/>
    </xf>
    <xf numFmtId="2" fontId="12" fillId="23" borderId="0" xfId="70" applyNumberFormat="1" applyAlignment="1">
      <alignment horizontal="centerContinuous"/>
    </xf>
    <xf numFmtId="7" fontId="12" fillId="23" borderId="16" xfId="70" applyNumberFormat="1" applyBorder="1" applyAlignment="1">
      <alignment horizontal="center"/>
    </xf>
    <xf numFmtId="0" fontId="12" fillId="23" borderId="16" xfId="70" applyBorder="1" applyAlignment="1">
      <alignment horizontal="center" vertical="top"/>
    </xf>
    <xf numFmtId="0" fontId="12" fillId="23" borderId="17" xfId="70" applyBorder="1" applyAlignment="1">
      <alignment horizontal="center"/>
    </xf>
    <xf numFmtId="0" fontId="12" fillId="23" borderId="16" xfId="70" applyBorder="1" applyAlignment="1">
      <alignment horizontal="center"/>
    </xf>
    <xf numFmtId="0" fontId="12" fillId="23" borderId="18" xfId="70" applyBorder="1" applyAlignment="1">
      <alignment horizontal="center"/>
    </xf>
    <xf numFmtId="178" fontId="0" fillId="23" borderId="18" xfId="75" applyNumberFormat="1" applyFont="1" applyFill="1" applyBorder="1" applyAlignment="1">
      <alignment horizontal="center"/>
    </xf>
    <xf numFmtId="7" fontId="12" fillId="23" borderId="18" xfId="70" applyNumberFormat="1" applyBorder="1" applyAlignment="1">
      <alignment horizontal="right"/>
    </xf>
    <xf numFmtId="7" fontId="12" fillId="23" borderId="19" xfId="70" applyNumberFormat="1" applyBorder="1" applyAlignment="1">
      <alignment horizontal="right"/>
    </xf>
    <xf numFmtId="0" fontId="12" fillId="23" borderId="20" xfId="70" applyBorder="1" applyAlignment="1">
      <alignment vertical="top"/>
    </xf>
    <xf numFmtId="0" fontId="12" fillId="23" borderId="21" xfId="70" applyBorder="1"/>
    <xf numFmtId="0" fontId="12" fillId="23" borderId="20" xfId="70" applyBorder="1" applyAlignment="1">
      <alignment horizontal="center"/>
    </xf>
    <xf numFmtId="0" fontId="12" fillId="23" borderId="22" xfId="70" applyBorder="1"/>
    <xf numFmtId="178" fontId="0" fillId="23" borderId="22" xfId="75" applyNumberFormat="1" applyFont="1" applyFill="1" applyBorder="1" applyAlignment="1">
      <alignment horizontal="center"/>
    </xf>
    <xf numFmtId="7" fontId="12" fillId="23" borderId="22" xfId="70" applyNumberFormat="1" applyBorder="1" applyAlignment="1">
      <alignment horizontal="right"/>
    </xf>
    <xf numFmtId="0" fontId="12" fillId="23" borderId="22" xfId="70" applyBorder="1" applyAlignment="1">
      <alignment horizontal="right"/>
    </xf>
    <xf numFmtId="0" fontId="43" fillId="23" borderId="24" xfId="70" applyFont="1" applyBorder="1" applyAlignment="1">
      <alignment horizontal="center" vertical="center"/>
    </xf>
    <xf numFmtId="7" fontId="12" fillId="23" borderId="25" xfId="70" applyNumberFormat="1" applyBorder="1" applyAlignment="1">
      <alignment horizontal="right" vertical="center"/>
    </xf>
    <xf numFmtId="7" fontId="12" fillId="23" borderId="28" xfId="70" applyNumberFormat="1" applyBorder="1" applyAlignment="1">
      <alignment horizontal="right" vertical="center"/>
    </xf>
    <xf numFmtId="7" fontId="12" fillId="23" borderId="23" xfId="70" applyNumberFormat="1" applyBorder="1" applyAlignment="1">
      <alignment horizontal="right"/>
    </xf>
    <xf numFmtId="0" fontId="43" fillId="23" borderId="24" xfId="70" applyFont="1" applyBorder="1" applyAlignment="1">
      <alignment vertical="top"/>
    </xf>
    <xf numFmtId="165" fontId="43" fillId="26" borderId="24" xfId="70" applyNumberFormat="1" applyFont="1" applyFill="1" applyBorder="1" applyAlignment="1">
      <alignment horizontal="left" vertical="center"/>
    </xf>
    <xf numFmtId="1" fontId="12" fillId="23" borderId="23" xfId="70" applyNumberFormat="1" applyBorder="1" applyAlignment="1">
      <alignment horizontal="center" vertical="top"/>
    </xf>
    <xf numFmtId="0" fontId="12" fillId="23" borderId="23" xfId="70" applyBorder="1" applyAlignment="1">
      <alignment horizontal="center" vertical="top"/>
    </xf>
    <xf numFmtId="178" fontId="0" fillId="23" borderId="23" xfId="75" applyNumberFormat="1" applyFont="1" applyFill="1" applyBorder="1" applyAlignment="1">
      <alignment horizontal="center" vertical="top"/>
    </xf>
    <xf numFmtId="7" fontId="12" fillId="23" borderId="24" xfId="70" applyNumberFormat="1" applyBorder="1" applyAlignment="1">
      <alignment horizontal="right"/>
    </xf>
    <xf numFmtId="175" fontId="12" fillId="0" borderId="15" xfId="70" applyNumberFormat="1" applyFill="1" applyBorder="1" applyAlignment="1">
      <alignment horizontal="center" vertical="top"/>
    </xf>
    <xf numFmtId="165" fontId="12" fillId="0" borderId="15" xfId="70" applyNumberFormat="1" applyFill="1" applyBorder="1" applyAlignment="1">
      <alignment horizontal="left" vertical="top" wrapText="1"/>
    </xf>
    <xf numFmtId="165" fontId="12" fillId="0" borderId="1" xfId="70" applyNumberFormat="1" applyFill="1" applyBorder="1" applyAlignment="1">
      <alignment horizontal="center" vertical="top" wrapText="1"/>
    </xf>
    <xf numFmtId="0" fontId="12" fillId="23" borderId="23" xfId="70" applyBorder="1" applyAlignment="1">
      <alignment vertical="top"/>
    </xf>
    <xf numFmtId="0" fontId="12" fillId="23" borderId="0" xfId="76"/>
    <xf numFmtId="174" fontId="12" fillId="0" borderId="1" xfId="70" applyNumberFormat="1" applyFill="1" applyBorder="1" applyAlignment="1">
      <alignment horizontal="center" vertical="top" wrapText="1"/>
    </xf>
    <xf numFmtId="165" fontId="12" fillId="27" borderId="1" xfId="70" applyNumberFormat="1" applyFill="1" applyBorder="1" applyAlignment="1">
      <alignment horizontal="center" vertical="top" wrapText="1"/>
    </xf>
    <xf numFmtId="178" fontId="37" fillId="0" borderId="1" xfId="75" applyNumberFormat="1" applyFont="1" applyFill="1" applyBorder="1" applyAlignment="1" applyProtection="1">
      <alignment horizontal="right" vertical="top"/>
    </xf>
    <xf numFmtId="4" fontId="37" fillId="27" borderId="1" xfId="70" applyNumberFormat="1" applyFont="1" applyFill="1" applyBorder="1" applyAlignment="1">
      <alignment horizontal="center" vertical="top" wrapText="1"/>
    </xf>
    <xf numFmtId="174" fontId="37" fillId="0" borderId="1" xfId="70" applyNumberFormat="1" applyFont="1" applyFill="1" applyBorder="1" applyAlignment="1">
      <alignment horizontal="left" vertical="top" wrapText="1"/>
    </xf>
    <xf numFmtId="165" fontId="37" fillId="0" borderId="1" xfId="70" applyNumberFormat="1" applyFont="1" applyFill="1" applyBorder="1" applyAlignment="1">
      <alignment horizontal="left" vertical="top" wrapText="1"/>
    </xf>
    <xf numFmtId="165" fontId="37" fillId="27" borderId="1" xfId="70" applyNumberFormat="1" applyFont="1" applyFill="1" applyBorder="1" applyAlignment="1">
      <alignment horizontal="center" vertical="top" wrapText="1"/>
    </xf>
    <xf numFmtId="0" fontId="37" fillId="0" borderId="1" xfId="70" applyFont="1" applyFill="1" applyBorder="1" applyAlignment="1">
      <alignment horizontal="center" vertical="top" wrapText="1"/>
    </xf>
    <xf numFmtId="176" fontId="37" fillId="27" borderId="1" xfId="70" applyNumberFormat="1" applyFont="1" applyFill="1" applyBorder="1" applyAlignment="1" applyProtection="1">
      <alignment vertical="top"/>
      <protection locked="0"/>
    </xf>
    <xf numFmtId="0" fontId="38" fillId="27" borderId="0" xfId="70" applyFont="1" applyFill="1"/>
    <xf numFmtId="175" fontId="37" fillId="27" borderId="1" xfId="70" applyNumberFormat="1" applyFont="1" applyFill="1" applyBorder="1" applyAlignment="1">
      <alignment horizontal="center" vertical="top"/>
    </xf>
    <xf numFmtId="174" fontId="37" fillId="0" borderId="1" xfId="70" applyNumberFormat="1" applyFont="1" applyFill="1" applyBorder="1" applyAlignment="1">
      <alignment horizontal="center" vertical="top" wrapText="1"/>
    </xf>
    <xf numFmtId="165" fontId="37" fillId="0" borderId="1" xfId="70" applyNumberFormat="1" applyFont="1" applyFill="1" applyBorder="1" applyAlignment="1">
      <alignment horizontal="center" vertical="top" wrapText="1"/>
    </xf>
    <xf numFmtId="178" fontId="37" fillId="0" borderId="1" xfId="75" applyNumberFormat="1" applyFont="1" applyFill="1" applyBorder="1" applyAlignment="1">
      <alignment horizontal="right" vertical="top"/>
    </xf>
    <xf numFmtId="165" fontId="43" fillId="26" borderId="24" xfId="70" applyNumberFormat="1" applyFont="1" applyFill="1" applyBorder="1" applyAlignment="1">
      <alignment horizontal="left" vertical="center" wrapText="1"/>
    </xf>
    <xf numFmtId="4" fontId="37" fillId="27" borderId="1" xfId="70" applyNumberFormat="1" applyFont="1" applyFill="1" applyBorder="1" applyAlignment="1">
      <alignment horizontal="center" vertical="top"/>
    </xf>
    <xf numFmtId="4" fontId="37" fillId="27" borderId="2" xfId="70" applyNumberFormat="1" applyFont="1" applyFill="1" applyBorder="1" applyAlignment="1">
      <alignment horizontal="center" vertical="top"/>
    </xf>
    <xf numFmtId="174" fontId="37" fillId="0" borderId="2" xfId="70" applyNumberFormat="1" applyFont="1" applyFill="1" applyBorder="1" applyAlignment="1">
      <alignment horizontal="center" vertical="top" wrapText="1"/>
    </xf>
    <xf numFmtId="165" fontId="37" fillId="0" borderId="2" xfId="70" applyNumberFormat="1" applyFont="1" applyFill="1" applyBorder="1" applyAlignment="1">
      <alignment horizontal="left" vertical="top" wrapText="1"/>
    </xf>
    <xf numFmtId="165" fontId="37" fillId="0" borderId="2" xfId="70" applyNumberFormat="1" applyFont="1" applyFill="1" applyBorder="1" applyAlignment="1">
      <alignment horizontal="center" vertical="top" wrapText="1"/>
    </xf>
    <xf numFmtId="0" fontId="37" fillId="0" borderId="2" xfId="70" applyFont="1" applyFill="1" applyBorder="1" applyAlignment="1">
      <alignment horizontal="center" vertical="top" wrapText="1"/>
    </xf>
    <xf numFmtId="178" fontId="37" fillId="0" borderId="2" xfId="75" applyNumberFormat="1" applyFont="1" applyFill="1" applyBorder="1" applyAlignment="1">
      <alignment horizontal="right" vertical="top"/>
    </xf>
    <xf numFmtId="176" fontId="37" fillId="27" borderId="2" xfId="70" applyNumberFormat="1" applyFont="1" applyFill="1" applyBorder="1" applyAlignment="1" applyProtection="1">
      <alignment vertical="top"/>
      <protection locked="0"/>
    </xf>
    <xf numFmtId="176" fontId="37" fillId="0" borderId="2" xfId="70" applyNumberFormat="1" applyFont="1" applyFill="1" applyBorder="1" applyAlignment="1">
      <alignment vertical="top"/>
    </xf>
    <xf numFmtId="0" fontId="38" fillId="27" borderId="13" xfId="70" applyFont="1" applyFill="1" applyBorder="1"/>
    <xf numFmtId="177" fontId="37" fillId="27" borderId="1" xfId="70" applyNumberFormat="1" applyFont="1" applyFill="1" applyBorder="1" applyAlignment="1">
      <alignment horizontal="center" vertical="top"/>
    </xf>
    <xf numFmtId="177" fontId="37" fillId="27" borderId="1" xfId="70" applyNumberFormat="1" applyFont="1" applyFill="1" applyBorder="1" applyAlignment="1">
      <alignment horizontal="center" vertical="top" wrapText="1"/>
    </xf>
    <xf numFmtId="177" fontId="37" fillId="27" borderId="1" xfId="70" applyNumberFormat="1" applyFont="1" applyFill="1" applyBorder="1" applyAlignment="1">
      <alignment horizontal="left" vertical="top" wrapText="1"/>
    </xf>
    <xf numFmtId="4" fontId="12" fillId="27" borderId="1" xfId="70" applyNumberFormat="1" applyFill="1" applyBorder="1" applyAlignment="1">
      <alignment horizontal="center" vertical="top"/>
    </xf>
    <xf numFmtId="176" fontId="12" fillId="27" borderId="1" xfId="70" applyNumberFormat="1" applyFill="1" applyBorder="1" applyAlignment="1" applyProtection="1">
      <alignment vertical="top"/>
      <protection locked="0"/>
    </xf>
    <xf numFmtId="176" fontId="12" fillId="0" borderId="1" xfId="70" applyNumberFormat="1" applyFill="1" applyBorder="1" applyAlignment="1">
      <alignment vertical="top"/>
    </xf>
    <xf numFmtId="174" fontId="37" fillId="0" borderId="1" xfId="70" applyNumberFormat="1" applyFont="1" applyFill="1" applyBorder="1" applyAlignment="1">
      <alignment horizontal="right" vertical="top" wrapText="1"/>
    </xf>
    <xf numFmtId="0" fontId="39" fillId="27" borderId="0" xfId="70" applyFont="1" applyFill="1"/>
    <xf numFmtId="174" fontId="37" fillId="0" borderId="2" xfId="70" applyNumberFormat="1" applyFont="1" applyFill="1" applyBorder="1" applyAlignment="1">
      <alignment horizontal="left" vertical="top" wrapText="1"/>
    </xf>
    <xf numFmtId="0" fontId="12" fillId="23" borderId="24" xfId="70" applyBorder="1" applyAlignment="1">
      <alignment horizontal="center" vertical="top"/>
    </xf>
    <xf numFmtId="7" fontId="12" fillId="23" borderId="23" xfId="76" applyNumberFormat="1" applyBorder="1" applyAlignment="1">
      <alignment horizontal="right"/>
    </xf>
    <xf numFmtId="1" fontId="12" fillId="23" borderId="23" xfId="76" applyNumberFormat="1" applyBorder="1" applyAlignment="1">
      <alignment horizontal="center" vertical="top"/>
    </xf>
    <xf numFmtId="0" fontId="12" fillId="23" borderId="23" xfId="76" applyBorder="1" applyAlignment="1">
      <alignment horizontal="center" vertical="top"/>
    </xf>
    <xf numFmtId="178" fontId="0" fillId="23" borderId="23" xfId="75" applyNumberFormat="1" applyFont="1" applyFill="1" applyBorder="1" applyAlignment="1">
      <alignment vertical="top"/>
    </xf>
    <xf numFmtId="0" fontId="12" fillId="23" borderId="29" xfId="76" applyBorder="1" applyAlignment="1">
      <alignment horizontal="center" vertical="top"/>
    </xf>
    <xf numFmtId="4" fontId="37" fillId="27" borderId="2" xfId="70" applyNumberFormat="1" applyFont="1" applyFill="1" applyBorder="1" applyAlignment="1">
      <alignment horizontal="center" vertical="top" wrapText="1"/>
    </xf>
    <xf numFmtId="0" fontId="38" fillId="27" borderId="0" xfId="70" applyFont="1" applyFill="1" applyAlignment="1">
      <alignment vertical="top"/>
    </xf>
    <xf numFmtId="165" fontId="37" fillId="0" borderId="1" xfId="70" applyNumberFormat="1" applyFont="1" applyFill="1" applyBorder="1" applyAlignment="1">
      <alignment vertical="top" wrapText="1"/>
    </xf>
    <xf numFmtId="0" fontId="12" fillId="23" borderId="24" xfId="70" applyBorder="1" applyAlignment="1">
      <alignment vertical="top"/>
    </xf>
    <xf numFmtId="4" fontId="37" fillId="0" borderId="1" xfId="70" applyNumberFormat="1" applyFont="1" applyFill="1" applyBorder="1" applyAlignment="1">
      <alignment horizontal="center" vertical="top" wrapText="1"/>
    </xf>
    <xf numFmtId="4" fontId="37" fillId="0" borderId="0" xfId="70" applyNumberFormat="1" applyFont="1" applyFill="1" applyAlignment="1">
      <alignment horizontal="center" vertical="top" wrapText="1"/>
    </xf>
    <xf numFmtId="174" fontId="37" fillId="0" borderId="24" xfId="70" applyNumberFormat="1" applyFont="1" applyFill="1" applyBorder="1" applyAlignment="1">
      <alignment horizontal="left" vertical="top"/>
    </xf>
    <xf numFmtId="165" fontId="37" fillId="0" borderId="24" xfId="70" applyNumberFormat="1" applyFont="1" applyFill="1" applyBorder="1" applyAlignment="1">
      <alignment horizontal="left" vertical="top" wrapText="1"/>
    </xf>
    <xf numFmtId="165" fontId="37" fillId="0" borderId="24" xfId="70" applyNumberFormat="1" applyFont="1" applyFill="1" applyBorder="1" applyAlignment="1">
      <alignment horizontal="center" vertical="top" wrapText="1"/>
    </xf>
    <xf numFmtId="0" fontId="37" fillId="0" borderId="24" xfId="70" applyFont="1" applyFill="1" applyBorder="1" applyAlignment="1">
      <alignment horizontal="center" vertical="top" wrapText="1"/>
    </xf>
    <xf numFmtId="178" fontId="37" fillId="0" borderId="24" xfId="75" applyNumberFormat="1" applyFont="1" applyFill="1" applyBorder="1" applyAlignment="1">
      <alignment horizontal="right" vertical="top"/>
    </xf>
    <xf numFmtId="176" fontId="37" fillId="0" borderId="24" xfId="70" applyNumberFormat="1" applyFont="1" applyFill="1" applyBorder="1" applyAlignment="1" applyProtection="1">
      <alignment vertical="top"/>
      <protection locked="0"/>
    </xf>
    <xf numFmtId="176" fontId="37" fillId="0" borderId="24" xfId="70" applyNumberFormat="1" applyFont="1" applyFill="1" applyBorder="1" applyAlignment="1">
      <alignment vertical="top"/>
    </xf>
    <xf numFmtId="0" fontId="12" fillId="23" borderId="24" xfId="70" applyBorder="1" applyAlignment="1">
      <alignment horizontal="left" vertical="top"/>
    </xf>
    <xf numFmtId="4" fontId="12" fillId="27" borderId="0" xfId="70" applyNumberFormat="1" applyFill="1" applyAlignment="1">
      <alignment horizontal="center" vertical="top"/>
    </xf>
    <xf numFmtId="0" fontId="12" fillId="23" borderId="29" xfId="76" applyBorder="1" applyAlignment="1">
      <alignment horizontal="left" vertical="top"/>
    </xf>
    <xf numFmtId="7" fontId="12" fillId="23" borderId="30" xfId="70" applyNumberFormat="1" applyBorder="1" applyAlignment="1">
      <alignment horizontal="right"/>
    </xf>
    <xf numFmtId="0" fontId="43" fillId="23" borderId="30" xfId="70" applyFont="1" applyBorder="1" applyAlignment="1">
      <alignment horizontal="center" vertical="center"/>
    </xf>
    <xf numFmtId="0" fontId="12" fillId="23" borderId="23" xfId="70" applyBorder="1" applyAlignment="1">
      <alignment horizontal="right"/>
    </xf>
    <xf numFmtId="0" fontId="12" fillId="23" borderId="38" xfId="70" applyBorder="1" applyAlignment="1">
      <alignment vertical="top"/>
    </xf>
    <xf numFmtId="0" fontId="13" fillId="23" borderId="39" xfId="70" applyFont="1" applyBorder="1"/>
    <xf numFmtId="0" fontId="12" fillId="23" borderId="39" xfId="70" applyBorder="1" applyAlignment="1">
      <alignment horizontal="center"/>
    </xf>
    <xf numFmtId="0" fontId="12" fillId="23" borderId="39" xfId="70" applyBorder="1"/>
    <xf numFmtId="178" fontId="0" fillId="23" borderId="39" xfId="75" applyNumberFormat="1" applyFont="1" applyFill="1" applyBorder="1"/>
    <xf numFmtId="0" fontId="12" fillId="23" borderId="0" xfId="70" applyAlignment="1">
      <alignment horizontal="right"/>
    </xf>
    <xf numFmtId="0" fontId="12" fillId="23" borderId="40" xfId="70" applyBorder="1" applyAlignment="1">
      <alignment horizontal="right"/>
    </xf>
    <xf numFmtId="7" fontId="12" fillId="23" borderId="41" xfId="70" applyNumberFormat="1" applyBorder="1" applyAlignment="1">
      <alignment horizontal="right"/>
    </xf>
    <xf numFmtId="7" fontId="12" fillId="23" borderId="49" xfId="70" applyNumberFormat="1" applyBorder="1" applyAlignment="1">
      <alignment horizontal="right"/>
    </xf>
    <xf numFmtId="0" fontId="12" fillId="23" borderId="50" xfId="70" applyBorder="1" applyAlignment="1">
      <alignment vertical="top"/>
    </xf>
    <xf numFmtId="0" fontId="12" fillId="23" borderId="13" xfId="70" applyBorder="1"/>
    <xf numFmtId="0" fontId="12" fillId="23" borderId="13" xfId="70" applyBorder="1" applyAlignment="1">
      <alignment horizontal="center"/>
    </xf>
    <xf numFmtId="178" fontId="0" fillId="23" borderId="13" xfId="75" applyNumberFormat="1" applyFont="1" applyFill="1" applyBorder="1"/>
    <xf numFmtId="7" fontId="12" fillId="23" borderId="13" xfId="70" applyNumberFormat="1" applyBorder="1" applyAlignment="1">
      <alignment horizontal="right"/>
    </xf>
    <xf numFmtId="0" fontId="12" fillId="23" borderId="51" xfId="70" applyBorder="1" applyAlignment="1">
      <alignment horizontal="right"/>
    </xf>
    <xf numFmtId="0" fontId="12" fillId="23" borderId="0" xfId="70" applyAlignment="1">
      <alignment horizontal="center"/>
    </xf>
    <xf numFmtId="178" fontId="0" fillId="23" borderId="0" xfId="75" applyNumberFormat="1" applyFont="1" applyFill="1"/>
    <xf numFmtId="0" fontId="12" fillId="23" borderId="45" xfId="70" applyBorder="1"/>
    <xf numFmtId="0" fontId="12" fillId="23" borderId="46" xfId="70" applyBorder="1"/>
    <xf numFmtId="7" fontId="12" fillId="23" borderId="47" xfId="70" applyNumberFormat="1" applyBorder="1" applyAlignment="1">
      <alignment horizontal="center"/>
    </xf>
    <xf numFmtId="0" fontId="12" fillId="23" borderId="48" xfId="70" applyBorder="1"/>
    <xf numFmtId="1" fontId="44" fillId="23" borderId="25" xfId="70" applyNumberFormat="1" applyFont="1" applyBorder="1" applyAlignment="1">
      <alignment horizontal="left" vertical="center" wrapText="1"/>
    </xf>
    <xf numFmtId="0" fontId="12" fillId="23" borderId="26" xfId="70" applyBorder="1" applyAlignment="1">
      <alignment vertical="center" wrapText="1"/>
    </xf>
    <xf numFmtId="0" fontId="12" fillId="23" borderId="27" xfId="70" applyBorder="1" applyAlignment="1">
      <alignment vertical="center" wrapText="1"/>
    </xf>
    <xf numFmtId="1" fontId="44" fillId="23" borderId="31" xfId="70" applyNumberFormat="1" applyFont="1" applyBorder="1" applyAlignment="1">
      <alignment horizontal="left" vertical="center" wrapText="1"/>
    </xf>
    <xf numFmtId="0" fontId="12" fillId="23" borderId="32" xfId="70" applyBorder="1" applyAlignment="1">
      <alignment vertical="center" wrapText="1"/>
    </xf>
    <xf numFmtId="0" fontId="12" fillId="23" borderId="33" xfId="70" applyBorder="1" applyAlignment="1">
      <alignment vertical="center" wrapText="1"/>
    </xf>
    <xf numFmtId="1" fontId="44" fillId="23" borderId="23" xfId="70" applyNumberFormat="1" applyFont="1" applyBorder="1" applyAlignment="1">
      <alignment horizontal="left" vertical="center" wrapText="1"/>
    </xf>
    <xf numFmtId="0" fontId="12" fillId="23" borderId="0" xfId="70" applyAlignment="1">
      <alignment vertical="center" wrapText="1"/>
    </xf>
    <xf numFmtId="0" fontId="12" fillId="23" borderId="34" xfId="70" applyBorder="1" applyAlignment="1">
      <alignment vertical="center" wrapText="1"/>
    </xf>
    <xf numFmtId="1" fontId="45" fillId="23" borderId="31" xfId="70" applyNumberFormat="1" applyFont="1" applyBorder="1" applyAlignment="1">
      <alignment horizontal="left" vertical="center" wrapText="1"/>
    </xf>
    <xf numFmtId="1" fontId="46" fillId="23" borderId="42" xfId="70" applyNumberFormat="1" applyFont="1" applyBorder="1" applyAlignment="1">
      <alignment horizontal="left" vertical="center" wrapText="1"/>
    </xf>
    <xf numFmtId="0" fontId="12" fillId="23" borderId="43" xfId="70" applyBorder="1" applyAlignment="1">
      <alignment vertical="center" wrapText="1"/>
    </xf>
    <xf numFmtId="0" fontId="12" fillId="23" borderId="44" xfId="70" applyBorder="1" applyAlignment="1">
      <alignment vertical="center" wrapText="1"/>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mma 2" xfId="73" xr:uid="{85BF70BA-4A1E-4F88-92EC-4DA20F62D015}"/>
    <cellStyle name="Comma 3" xfId="75" xr:uid="{8C321E36-0550-48FF-82FC-EB2B43603FC7}"/>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3" xfId="70" xr:uid="{00000000-0005-0000-0000-000036000000}"/>
    <cellStyle name="Normal 3 2" xfId="71" xr:uid="{00000000-0005-0000-0000-000037000000}"/>
    <cellStyle name="Normal 4" xfId="72" xr:uid="{650EBB92-7C62-4B29-9CF5-C50805679F72}"/>
    <cellStyle name="Normal 6" xfId="74" xr:uid="{F4DD26CA-2E4E-4605-A2BA-DE3B6F21E6CE}"/>
    <cellStyle name="Normal 6 2" xfId="76" xr:uid="{CA9AD272-0373-47FA-94EB-AE9B9CE946DD}"/>
    <cellStyle name="Normal_Surface Works Pay Items" xfId="54" xr:uid="{00000000-0005-0000-0000-000039000000}"/>
    <cellStyle name="Note" xfId="55" builtinId="10" customBuiltin="1"/>
    <cellStyle name="Null" xfId="56" xr:uid="{00000000-0005-0000-0000-00003B000000}"/>
    <cellStyle name="Output" xfId="57" builtinId="21" customBuiltin="1"/>
    <cellStyle name="Regular" xfId="58" xr:uid="{00000000-0005-0000-0000-00003D000000}"/>
    <cellStyle name="Title" xfId="59" builtinId="15" customBuiltin="1"/>
    <cellStyle name="TitleA" xfId="60" xr:uid="{00000000-0005-0000-0000-00003F000000}"/>
    <cellStyle name="TitleC" xfId="61" xr:uid="{00000000-0005-0000-0000-000040000000}"/>
    <cellStyle name="TitleE8" xfId="62" xr:uid="{00000000-0005-0000-0000-000041000000}"/>
    <cellStyle name="TitleE8x" xfId="63" xr:uid="{00000000-0005-0000-0000-000042000000}"/>
    <cellStyle name="TitleF" xfId="64" xr:uid="{00000000-0005-0000-0000-000043000000}"/>
    <cellStyle name="TitleT" xfId="65" xr:uid="{00000000-0005-0000-0000-000044000000}"/>
    <cellStyle name="TitleYC89" xfId="66" xr:uid="{00000000-0005-0000-0000-000045000000}"/>
    <cellStyle name="TitleZ" xfId="67" xr:uid="{00000000-0005-0000-0000-000046000000}"/>
    <cellStyle name="Total" xfId="68" builtinId="25" customBuiltin="1"/>
    <cellStyle name="Warning Text" xfId="69" builtinId="11" customBuiltin="1"/>
  </cellStyles>
  <dxfs count="24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87BC-5456-4327-B0E4-1D72E7528EE3}">
  <sheetPr>
    <tabColor theme="0"/>
  </sheetPr>
  <dimension ref="A1:N136"/>
  <sheetViews>
    <sheetView showZeros="0" tabSelected="1" showOutlineSymbols="0" view="pageBreakPreview" topLeftCell="B1" zoomScale="75" zoomScaleNormal="75" zoomScaleSheetLayoutView="75" workbookViewId="0">
      <selection activeCell="G9" sqref="G9"/>
    </sheetView>
  </sheetViews>
  <sheetFormatPr defaultColWidth="13.5703125" defaultRowHeight="15" x14ac:dyDescent="0.2"/>
  <cols>
    <col min="1" max="1" width="9.5703125" style="137" hidden="1" customWidth="1"/>
    <col min="2" max="2" width="11.28515625" style="39" customWidth="1"/>
    <col min="3" max="3" width="47.28515625" style="25" customWidth="1"/>
    <col min="4" max="4" width="16.42578125" style="147" customWidth="1"/>
    <col min="5" max="5" width="8.7109375" style="25" customWidth="1"/>
    <col min="6" max="6" width="15.140625" style="148" customWidth="1"/>
    <col min="7" max="7" width="15.140625" style="137" customWidth="1"/>
    <col min="8" max="8" width="21.5703125" style="137" customWidth="1"/>
    <col min="9" max="9" width="13.42578125" style="25" hidden="1" customWidth="1"/>
    <col min="10" max="10" width="48.28515625" style="25" hidden="1" customWidth="1"/>
    <col min="11" max="14" width="0" style="25" hidden="1" customWidth="1"/>
    <col min="15" max="16384" width="13.5703125" style="25"/>
  </cols>
  <sheetData>
    <row r="1" spans="1:14" ht="15.75" x14ac:dyDescent="0.2">
      <c r="A1" s="30"/>
      <c r="B1" s="31" t="s">
        <v>276</v>
      </c>
      <c r="C1" s="32"/>
      <c r="D1" s="32"/>
      <c r="E1" s="32"/>
      <c r="F1" s="33"/>
      <c r="G1" s="30"/>
      <c r="H1" s="32"/>
    </row>
    <row r="2" spans="1:14" x14ac:dyDescent="0.2">
      <c r="A2" s="34"/>
      <c r="B2" s="35" t="s">
        <v>277</v>
      </c>
      <c r="C2" s="36"/>
      <c r="D2" s="36"/>
      <c r="E2" s="36"/>
      <c r="F2" s="37"/>
      <c r="G2" s="34"/>
      <c r="H2" s="36"/>
    </row>
    <row r="3" spans="1:14" x14ac:dyDescent="0.2">
      <c r="A3" s="38"/>
      <c r="B3" s="39" t="s">
        <v>278</v>
      </c>
      <c r="D3" s="25"/>
      <c r="F3" s="40"/>
      <c r="G3" s="41"/>
      <c r="H3" s="42"/>
    </row>
    <row r="4" spans="1:14" x14ac:dyDescent="0.2">
      <c r="A4" s="43" t="s">
        <v>80</v>
      </c>
      <c r="B4" s="44" t="s">
        <v>55</v>
      </c>
      <c r="C4" s="45" t="s">
        <v>56</v>
      </c>
      <c r="D4" s="46" t="s">
        <v>279</v>
      </c>
      <c r="E4" s="47" t="s">
        <v>57</v>
      </c>
      <c r="F4" s="48" t="s">
        <v>280</v>
      </c>
      <c r="G4" s="49" t="s">
        <v>53</v>
      </c>
      <c r="H4" s="47" t="s">
        <v>58</v>
      </c>
    </row>
    <row r="5" spans="1:14" ht="16.5" thickBot="1" x14ac:dyDescent="0.3">
      <c r="A5" s="50"/>
      <c r="B5" s="51"/>
      <c r="C5" s="52"/>
      <c r="D5" s="53" t="s">
        <v>281</v>
      </c>
      <c r="E5" s="54"/>
      <c r="F5" s="55" t="s">
        <v>282</v>
      </c>
      <c r="G5" s="56"/>
      <c r="H5" s="57"/>
      <c r="I5" s="6" t="s">
        <v>270</v>
      </c>
      <c r="J5" s="4" t="s">
        <v>271</v>
      </c>
      <c r="K5" s="7" t="s">
        <v>272</v>
      </c>
      <c r="L5" s="8" t="s">
        <v>273</v>
      </c>
      <c r="M5" s="9" t="s">
        <v>274</v>
      </c>
      <c r="N5" s="8" t="s">
        <v>275</v>
      </c>
    </row>
    <row r="6" spans="1:14" s="19" customFormat="1" ht="30" customHeight="1" thickTop="1" x14ac:dyDescent="0.2">
      <c r="A6" s="16"/>
      <c r="B6" s="58" t="s">
        <v>176</v>
      </c>
      <c r="C6" s="153" t="s">
        <v>348</v>
      </c>
      <c r="D6" s="154"/>
      <c r="E6" s="154"/>
      <c r="F6" s="155"/>
      <c r="G6" s="59"/>
      <c r="H6" s="60" t="s">
        <v>54</v>
      </c>
      <c r="I6" s="5" t="str">
        <f t="shared" ref="I6:I69" ca="1" si="0">IF(CELL("protect",$G6)=1, "LOCKED", "")</f>
        <v>LOCKED</v>
      </c>
      <c r="J6" s="1" t="str">
        <f>CLEAN(CONCATENATE(TRIM($A6),TRIM($C6),IF(LEFT($D6)&lt;&gt;"E",TRIM($D6),),TRIM($E6)))</f>
        <v>WOLSELEY WALK-BIKE - WALNUT STREET TO OSBORNE STREET NORTH (WESTMINSTER / BALMORAL / YOUNG / GRANITE)</v>
      </c>
      <c r="K6" s="2" t="e">
        <f>MATCH(J6,#REF!,0)</f>
        <v>#REF!</v>
      </c>
      <c r="L6" s="3" t="str">
        <f t="shared" ref="L6:L69" ca="1" si="1">CELL("format",$F6)</f>
        <v>G</v>
      </c>
      <c r="M6" s="3" t="str">
        <f t="shared" ref="M6:M69" ca="1" si="2">CELL("format",$G6)</f>
        <v>C2</v>
      </c>
      <c r="N6" s="3" t="str">
        <f t="shared" ref="N6:N69" ca="1" si="3">CELL("format",$H6)</f>
        <v>C2</v>
      </c>
    </row>
    <row r="7" spans="1:14" ht="36" customHeight="1" x14ac:dyDescent="0.2">
      <c r="A7" s="61"/>
      <c r="B7" s="62"/>
      <c r="C7" s="63" t="s">
        <v>74</v>
      </c>
      <c r="D7" s="64"/>
      <c r="E7" s="65" t="s">
        <v>54</v>
      </c>
      <c r="F7" s="66" t="s">
        <v>54</v>
      </c>
      <c r="G7" s="61" t="s">
        <v>54</v>
      </c>
      <c r="H7" s="67"/>
      <c r="I7" s="5" t="str">
        <f t="shared" ca="1" si="0"/>
        <v>LOCKED</v>
      </c>
      <c r="J7" s="1" t="str">
        <f t="shared" ref="J7:J70" si="4">CLEAN(CONCATENATE(TRIM($A7),TRIM($C7),IF(LEFT($D7)&lt;&gt;"E",TRIM($D7),),TRIM($E7)))</f>
        <v>EARTH AND BASE WORKS</v>
      </c>
      <c r="K7" s="2" t="e">
        <f>MATCH(J7,#REF!,0)</f>
        <v>#REF!</v>
      </c>
      <c r="L7" s="3" t="str">
        <f t="shared" ca="1" si="1"/>
        <v>,1</v>
      </c>
      <c r="M7" s="3" t="str">
        <f t="shared" ca="1" si="2"/>
        <v>C2</v>
      </c>
      <c r="N7" s="3" t="str">
        <f t="shared" ca="1" si="3"/>
        <v>C2</v>
      </c>
    </row>
    <row r="8" spans="1:14" s="72" customFormat="1" ht="30" customHeight="1" x14ac:dyDescent="0.2">
      <c r="A8" s="68" t="s">
        <v>96</v>
      </c>
      <c r="B8" s="21" t="s">
        <v>75</v>
      </c>
      <c r="C8" s="69" t="s">
        <v>162</v>
      </c>
      <c r="D8" s="70" t="s">
        <v>172</v>
      </c>
      <c r="E8" s="71"/>
      <c r="F8" s="66"/>
      <c r="G8" s="61"/>
      <c r="H8" s="67"/>
      <c r="I8" s="5" t="str">
        <f t="shared" ca="1" si="0"/>
        <v>LOCKED</v>
      </c>
      <c r="J8" s="1" t="str">
        <f t="shared" si="4"/>
        <v>A001Clearing and GrubbingCW 3010-R4</v>
      </c>
      <c r="K8" s="2" t="e">
        <f>MATCH(J8,#REF!,0)</f>
        <v>#REF!</v>
      </c>
      <c r="L8" s="3" t="str">
        <f t="shared" ca="1" si="1"/>
        <v>,1</v>
      </c>
      <c r="M8" s="3" t="str">
        <f t="shared" ca="1" si="2"/>
        <v>C2</v>
      </c>
      <c r="N8" s="3" t="str">
        <f t="shared" ca="1" si="3"/>
        <v>C2</v>
      </c>
    </row>
    <row r="9" spans="1:14" s="72" customFormat="1" ht="30" customHeight="1" x14ac:dyDescent="0.2">
      <c r="A9" s="20"/>
      <c r="B9" s="73" t="s">
        <v>122</v>
      </c>
      <c r="C9" s="22" t="s">
        <v>283</v>
      </c>
      <c r="D9" s="74" t="s">
        <v>284</v>
      </c>
      <c r="E9" s="24" t="s">
        <v>62</v>
      </c>
      <c r="F9" s="75">
        <v>10</v>
      </c>
      <c r="G9" s="10"/>
      <c r="H9" s="11">
        <f>ROUND(G9*F9,2)</f>
        <v>0</v>
      </c>
      <c r="I9" s="5" t="str">
        <f t="shared" ca="1" si="0"/>
        <v/>
      </c>
      <c r="J9" s="1" t="str">
        <f t="shared" si="4"/>
        <v>Tree Removaleach</v>
      </c>
      <c r="K9" s="2" t="e">
        <f>MATCH(J9,#REF!,0)</f>
        <v>#REF!</v>
      </c>
      <c r="L9" s="3" t="str">
        <f t="shared" ca="1" si="1"/>
        <v>,1</v>
      </c>
      <c r="M9" s="3" t="str">
        <f t="shared" ca="1" si="2"/>
        <v>C2</v>
      </c>
      <c r="N9" s="3" t="str">
        <f t="shared" ca="1" si="3"/>
        <v>C2</v>
      </c>
    </row>
    <row r="10" spans="1:14" s="82" customFormat="1" ht="30" customHeight="1" x14ac:dyDescent="0.2">
      <c r="A10" s="76" t="s">
        <v>149</v>
      </c>
      <c r="B10" s="77" t="s">
        <v>65</v>
      </c>
      <c r="C10" s="78" t="s">
        <v>38</v>
      </c>
      <c r="D10" s="79" t="s">
        <v>269</v>
      </c>
      <c r="E10" s="80" t="s">
        <v>60</v>
      </c>
      <c r="F10" s="75">
        <v>230</v>
      </c>
      <c r="G10" s="81"/>
      <c r="H10" s="11">
        <f t="shared" ref="H10" si="5">ROUND(G10*F10,2)</f>
        <v>0</v>
      </c>
      <c r="I10" s="5" t="str">
        <f t="shared" ca="1" si="0"/>
        <v/>
      </c>
      <c r="J10" s="1" t="str">
        <f t="shared" si="4"/>
        <v>A003ExcavationCW 3110-R21m³</v>
      </c>
      <c r="K10" s="2" t="e">
        <f>MATCH(J10,#REF!,0)</f>
        <v>#REF!</v>
      </c>
      <c r="L10" s="3" t="str">
        <f t="shared" ca="1" si="1"/>
        <v>,1</v>
      </c>
      <c r="M10" s="3" t="str">
        <f t="shared" ca="1" si="2"/>
        <v>C2</v>
      </c>
      <c r="N10" s="3" t="str">
        <f t="shared" ca="1" si="3"/>
        <v>C2</v>
      </c>
    </row>
    <row r="11" spans="1:14" s="82" customFormat="1" ht="30" customHeight="1" x14ac:dyDescent="0.2">
      <c r="A11" s="83" t="s">
        <v>97</v>
      </c>
      <c r="B11" s="77" t="s">
        <v>35</v>
      </c>
      <c r="C11" s="78" t="s">
        <v>243</v>
      </c>
      <c r="D11" s="79" t="s">
        <v>269</v>
      </c>
      <c r="E11" s="71"/>
      <c r="F11" s="66"/>
      <c r="G11" s="61"/>
      <c r="H11" s="67"/>
      <c r="I11" s="5" t="str">
        <f t="shared" ca="1" si="0"/>
        <v>LOCKED</v>
      </c>
      <c r="J11" s="1" t="str">
        <f t="shared" si="4"/>
        <v>A007Supplying and Placing Sub-base MaterialCW 3110-R21</v>
      </c>
      <c r="K11" s="2" t="e">
        <f>MATCH(J11,#REF!,0)</f>
        <v>#REF!</v>
      </c>
      <c r="L11" s="3" t="str">
        <f t="shared" ca="1" si="1"/>
        <v>,1</v>
      </c>
      <c r="M11" s="3" t="str">
        <f t="shared" ca="1" si="2"/>
        <v>C2</v>
      </c>
      <c r="N11" s="3" t="str">
        <f t="shared" ca="1" si="3"/>
        <v>C2</v>
      </c>
    </row>
    <row r="12" spans="1:14" s="82" customFormat="1" ht="30" customHeight="1" x14ac:dyDescent="0.2">
      <c r="A12" s="83" t="s">
        <v>244</v>
      </c>
      <c r="B12" s="84" t="s">
        <v>122</v>
      </c>
      <c r="C12" s="78" t="s">
        <v>245</v>
      </c>
      <c r="D12" s="85" t="s">
        <v>54</v>
      </c>
      <c r="E12" s="80" t="s">
        <v>61</v>
      </c>
      <c r="F12" s="86">
        <v>280</v>
      </c>
      <c r="G12" s="81"/>
      <c r="H12" s="11">
        <f t="shared" ref="H12" si="6">ROUND(G12*F12,2)</f>
        <v>0</v>
      </c>
      <c r="I12" s="5" t="str">
        <f t="shared" ca="1" si="0"/>
        <v/>
      </c>
      <c r="J12" s="1" t="str">
        <f t="shared" si="4"/>
        <v>A007C150 mm Granular C Limestonetonne</v>
      </c>
      <c r="K12" s="2" t="e">
        <f>MATCH(J12,#REF!,0)</f>
        <v>#REF!</v>
      </c>
      <c r="L12" s="3" t="str">
        <f t="shared" ca="1" si="1"/>
        <v>,1</v>
      </c>
      <c r="M12" s="3" t="str">
        <f t="shared" ca="1" si="2"/>
        <v>C2</v>
      </c>
      <c r="N12" s="3" t="str">
        <f t="shared" ca="1" si="3"/>
        <v>C2</v>
      </c>
    </row>
    <row r="13" spans="1:14" s="82" customFormat="1" ht="45" customHeight="1" x14ac:dyDescent="0.2">
      <c r="A13" s="83" t="s">
        <v>98</v>
      </c>
      <c r="B13" s="77" t="s">
        <v>36</v>
      </c>
      <c r="C13" s="78" t="s">
        <v>116</v>
      </c>
      <c r="D13" s="79" t="s">
        <v>269</v>
      </c>
      <c r="E13" s="71"/>
      <c r="F13" s="66"/>
      <c r="G13" s="61"/>
      <c r="H13" s="67"/>
      <c r="I13" s="5" t="str">
        <f t="shared" ca="1" si="0"/>
        <v>LOCKED</v>
      </c>
      <c r="J13" s="1" t="str">
        <f t="shared" si="4"/>
        <v>A010Supplying and Placing Base Course MaterialCW 3110-R21</v>
      </c>
      <c r="K13" s="2" t="e">
        <f>MATCH(J13,#REF!,0)</f>
        <v>#REF!</v>
      </c>
      <c r="L13" s="3" t="str">
        <f t="shared" ca="1" si="1"/>
        <v>,1</v>
      </c>
      <c r="M13" s="3" t="str">
        <f t="shared" ca="1" si="2"/>
        <v>C2</v>
      </c>
      <c r="N13" s="3" t="str">
        <f t="shared" ca="1" si="3"/>
        <v>C2</v>
      </c>
    </row>
    <row r="14" spans="1:14" s="82" customFormat="1" ht="45" customHeight="1" x14ac:dyDescent="0.2">
      <c r="A14" s="83" t="s">
        <v>246</v>
      </c>
      <c r="B14" s="84" t="s">
        <v>122</v>
      </c>
      <c r="C14" s="78" t="s">
        <v>247</v>
      </c>
      <c r="D14" s="85" t="s">
        <v>54</v>
      </c>
      <c r="E14" s="80" t="s">
        <v>60</v>
      </c>
      <c r="F14" s="86">
        <v>300</v>
      </c>
      <c r="G14" s="81"/>
      <c r="H14" s="11">
        <f t="shared" ref="H14:H17" si="7">ROUND(G14*F14,2)</f>
        <v>0</v>
      </c>
      <c r="I14" s="5" t="str">
        <f t="shared" ca="1" si="0"/>
        <v/>
      </c>
      <c r="J14" s="1" t="str">
        <f t="shared" si="4"/>
        <v>A010C1Base Course Material - Granular C Limestonem³</v>
      </c>
      <c r="K14" s="2" t="e">
        <f>MATCH(J14,#REF!,0)</f>
        <v>#REF!</v>
      </c>
      <c r="L14" s="3" t="str">
        <f t="shared" ca="1" si="1"/>
        <v>,1</v>
      </c>
      <c r="M14" s="3" t="str">
        <f t="shared" ca="1" si="2"/>
        <v>C2</v>
      </c>
      <c r="N14" s="3" t="str">
        <f t="shared" ca="1" si="3"/>
        <v>C2</v>
      </c>
    </row>
    <row r="15" spans="1:14" s="82" customFormat="1" ht="30" customHeight="1" x14ac:dyDescent="0.2">
      <c r="A15" s="76" t="s">
        <v>99</v>
      </c>
      <c r="B15" s="77" t="s">
        <v>285</v>
      </c>
      <c r="C15" s="78" t="s">
        <v>42</v>
      </c>
      <c r="D15" s="79" t="s">
        <v>269</v>
      </c>
      <c r="E15" s="80" t="s">
        <v>59</v>
      </c>
      <c r="F15" s="86">
        <v>1320</v>
      </c>
      <c r="G15" s="81"/>
      <c r="H15" s="11">
        <f t="shared" si="7"/>
        <v>0</v>
      </c>
      <c r="I15" s="5" t="str">
        <f t="shared" ca="1" si="0"/>
        <v/>
      </c>
      <c r="J15" s="1" t="str">
        <f t="shared" si="4"/>
        <v>A012Grading of BoulevardsCW 3110-R21m²</v>
      </c>
      <c r="K15" s="2" t="e">
        <f>MATCH(J15,#REF!,0)</f>
        <v>#REF!</v>
      </c>
      <c r="L15" s="3" t="str">
        <f t="shared" ca="1" si="1"/>
        <v>,1</v>
      </c>
      <c r="M15" s="3" t="str">
        <f t="shared" ca="1" si="2"/>
        <v>C2</v>
      </c>
      <c r="N15" s="3" t="str">
        <f t="shared" ca="1" si="3"/>
        <v>C2</v>
      </c>
    </row>
    <row r="16" spans="1:14" s="82" customFormat="1" ht="30" customHeight="1" x14ac:dyDescent="0.2">
      <c r="A16" s="83" t="s">
        <v>100</v>
      </c>
      <c r="B16" s="77" t="s">
        <v>286</v>
      </c>
      <c r="C16" s="78" t="s">
        <v>248</v>
      </c>
      <c r="D16" s="79" t="s">
        <v>249</v>
      </c>
      <c r="E16" s="71"/>
      <c r="F16" s="66"/>
      <c r="G16" s="61"/>
      <c r="H16" s="67"/>
      <c r="I16" s="5" t="str">
        <f t="shared" ca="1" si="0"/>
        <v>LOCKED</v>
      </c>
      <c r="J16" s="1" t="str">
        <f t="shared" si="4"/>
        <v>A022Geotextile FabricCW 3130-R5</v>
      </c>
      <c r="K16" s="2" t="e">
        <f>MATCH(J16,#REF!,0)</f>
        <v>#REF!</v>
      </c>
      <c r="L16" s="3" t="str">
        <f t="shared" ca="1" si="1"/>
        <v>,1</v>
      </c>
      <c r="M16" s="3" t="str">
        <f t="shared" ca="1" si="2"/>
        <v>C2</v>
      </c>
      <c r="N16" s="3" t="str">
        <f t="shared" ca="1" si="3"/>
        <v>C2</v>
      </c>
    </row>
    <row r="17" spans="1:14" s="82" customFormat="1" ht="30" customHeight="1" x14ac:dyDescent="0.2">
      <c r="A17" s="83" t="s">
        <v>250</v>
      </c>
      <c r="B17" s="84" t="s">
        <v>122</v>
      </c>
      <c r="C17" s="78" t="s">
        <v>251</v>
      </c>
      <c r="D17" s="85" t="s">
        <v>54</v>
      </c>
      <c r="E17" s="80" t="s">
        <v>59</v>
      </c>
      <c r="F17" s="86">
        <v>935</v>
      </c>
      <c r="G17" s="81"/>
      <c r="H17" s="11">
        <f t="shared" si="7"/>
        <v>0</v>
      </c>
      <c r="I17" s="5" t="str">
        <f t="shared" ca="1" si="0"/>
        <v/>
      </c>
      <c r="J17" s="1" t="str">
        <f t="shared" si="4"/>
        <v>A022A1Separation Fabricm²</v>
      </c>
      <c r="K17" s="2" t="e">
        <f>MATCH(J17,#REF!,0)</f>
        <v>#REF!</v>
      </c>
      <c r="L17" s="3" t="str">
        <f t="shared" ca="1" si="1"/>
        <v>,1</v>
      </c>
      <c r="M17" s="3" t="str">
        <f t="shared" ca="1" si="2"/>
        <v>C2</v>
      </c>
      <c r="N17" s="3" t="str">
        <f t="shared" ca="1" si="3"/>
        <v>C2</v>
      </c>
    </row>
    <row r="18" spans="1:14" s="82" customFormat="1" ht="30" customHeight="1" x14ac:dyDescent="0.2">
      <c r="A18" s="83" t="s">
        <v>252</v>
      </c>
      <c r="B18" s="77" t="s">
        <v>37</v>
      </c>
      <c r="C18" s="78" t="s">
        <v>194</v>
      </c>
      <c r="D18" s="85" t="s">
        <v>253</v>
      </c>
      <c r="E18" s="71"/>
      <c r="F18" s="66"/>
      <c r="G18" s="61"/>
      <c r="H18" s="67"/>
      <c r="I18" s="5" t="str">
        <f t="shared" ca="1" si="0"/>
        <v>LOCKED</v>
      </c>
      <c r="J18" s="1" t="str">
        <f t="shared" si="4"/>
        <v>A022A4Supply and Install GeogridCW 3135-R2</v>
      </c>
      <c r="K18" s="2" t="e">
        <f>MATCH(J18,#REF!,0)</f>
        <v>#REF!</v>
      </c>
      <c r="L18" s="3" t="str">
        <f t="shared" ca="1" si="1"/>
        <v>,1</v>
      </c>
      <c r="M18" s="3" t="str">
        <f t="shared" ca="1" si="2"/>
        <v>C2</v>
      </c>
      <c r="N18" s="3" t="str">
        <f t="shared" ca="1" si="3"/>
        <v>C2</v>
      </c>
    </row>
    <row r="19" spans="1:14" s="82" customFormat="1" ht="30" customHeight="1" x14ac:dyDescent="0.2">
      <c r="A19" s="83" t="s">
        <v>254</v>
      </c>
      <c r="B19" s="84" t="s">
        <v>122</v>
      </c>
      <c r="C19" s="78" t="s">
        <v>255</v>
      </c>
      <c r="D19" s="85" t="s">
        <v>54</v>
      </c>
      <c r="E19" s="80" t="s">
        <v>59</v>
      </c>
      <c r="F19" s="86">
        <v>935</v>
      </c>
      <c r="G19" s="81"/>
      <c r="H19" s="11">
        <f t="shared" ref="H19" si="8">ROUND(G19*F19,2)</f>
        <v>0</v>
      </c>
      <c r="I19" s="5" t="str">
        <f t="shared" ca="1" si="0"/>
        <v/>
      </c>
      <c r="J19" s="1" t="str">
        <f t="shared" si="4"/>
        <v>A022A5Class A Geogridm²</v>
      </c>
      <c r="K19" s="2" t="e">
        <f>MATCH(J19,#REF!,0)</f>
        <v>#REF!</v>
      </c>
      <c r="L19" s="3" t="str">
        <f t="shared" ca="1" si="1"/>
        <v>,1</v>
      </c>
      <c r="M19" s="3" t="str">
        <f t="shared" ca="1" si="2"/>
        <v>C2</v>
      </c>
      <c r="N19" s="3" t="str">
        <f t="shared" ca="1" si="3"/>
        <v>C2</v>
      </c>
    </row>
    <row r="20" spans="1:14" ht="30" customHeight="1" x14ac:dyDescent="0.2">
      <c r="A20" s="61"/>
      <c r="B20" s="62"/>
      <c r="C20" s="87" t="s">
        <v>287</v>
      </c>
      <c r="D20" s="64"/>
      <c r="E20" s="71"/>
      <c r="F20" s="66"/>
      <c r="G20" s="61"/>
      <c r="H20" s="67"/>
      <c r="I20" s="5" t="str">
        <f t="shared" ca="1" si="0"/>
        <v>LOCKED</v>
      </c>
      <c r="J20" s="1" t="str">
        <f t="shared" si="4"/>
        <v>ROADWORKS - REMOVALS/RENEWALS</v>
      </c>
      <c r="K20" s="2" t="e">
        <f>MATCH(J20,#REF!,0)</f>
        <v>#REF!</v>
      </c>
      <c r="L20" s="3" t="str">
        <f t="shared" ca="1" si="1"/>
        <v>,1</v>
      </c>
      <c r="M20" s="3" t="str">
        <f t="shared" ca="1" si="2"/>
        <v>C2</v>
      </c>
      <c r="N20" s="3" t="str">
        <f t="shared" ca="1" si="3"/>
        <v>C2</v>
      </c>
    </row>
    <row r="21" spans="1:14" s="82" customFormat="1" ht="30" customHeight="1" x14ac:dyDescent="0.2">
      <c r="A21" s="88" t="s">
        <v>132</v>
      </c>
      <c r="B21" s="77" t="s">
        <v>288</v>
      </c>
      <c r="C21" s="78" t="s">
        <v>113</v>
      </c>
      <c r="D21" s="79" t="s">
        <v>269</v>
      </c>
      <c r="E21" s="71"/>
      <c r="F21" s="66"/>
      <c r="G21" s="61"/>
      <c r="H21" s="67"/>
      <c r="I21" s="5" t="str">
        <f t="shared" ca="1" si="0"/>
        <v>LOCKED</v>
      </c>
      <c r="J21" s="1" t="str">
        <f t="shared" si="4"/>
        <v>B001Pavement RemovalCW 3110-R21</v>
      </c>
      <c r="K21" s="2" t="e">
        <f>MATCH(J21,#REF!,0)</f>
        <v>#REF!</v>
      </c>
      <c r="L21" s="3" t="str">
        <f t="shared" ca="1" si="1"/>
        <v>,1</v>
      </c>
      <c r="M21" s="3" t="str">
        <f t="shared" ca="1" si="2"/>
        <v>C2</v>
      </c>
      <c r="N21" s="3" t="str">
        <f t="shared" ca="1" si="3"/>
        <v>C2</v>
      </c>
    </row>
    <row r="22" spans="1:14" s="82" customFormat="1" ht="30" customHeight="1" x14ac:dyDescent="0.2">
      <c r="A22" s="88" t="s">
        <v>150</v>
      </c>
      <c r="B22" s="84" t="s">
        <v>122</v>
      </c>
      <c r="C22" s="78" t="s">
        <v>114</v>
      </c>
      <c r="D22" s="85" t="s">
        <v>54</v>
      </c>
      <c r="E22" s="80" t="s">
        <v>59</v>
      </c>
      <c r="F22" s="86">
        <v>45</v>
      </c>
      <c r="G22" s="81"/>
      <c r="H22" s="11">
        <f>ROUND(G22*F22,2)</f>
        <v>0</v>
      </c>
      <c r="I22" s="5" t="str">
        <f t="shared" ca="1" si="0"/>
        <v/>
      </c>
      <c r="J22" s="1" t="str">
        <f t="shared" si="4"/>
        <v>B002Concrete Pavementm²</v>
      </c>
      <c r="K22" s="2" t="e">
        <f>MATCH(J22,#REF!,0)</f>
        <v>#REF!</v>
      </c>
      <c r="L22" s="3" t="str">
        <f t="shared" ca="1" si="1"/>
        <v>,1</v>
      </c>
      <c r="M22" s="3" t="str">
        <f t="shared" ca="1" si="2"/>
        <v>C2</v>
      </c>
      <c r="N22" s="3" t="str">
        <f t="shared" ca="1" si="3"/>
        <v>C2</v>
      </c>
    </row>
    <row r="23" spans="1:14" s="82" customFormat="1" ht="30" customHeight="1" x14ac:dyDescent="0.2">
      <c r="A23" s="88" t="s">
        <v>101</v>
      </c>
      <c r="B23" s="84" t="s">
        <v>123</v>
      </c>
      <c r="C23" s="78" t="s">
        <v>115</v>
      </c>
      <c r="D23" s="85" t="s">
        <v>54</v>
      </c>
      <c r="E23" s="80" t="s">
        <v>59</v>
      </c>
      <c r="F23" s="86">
        <v>360</v>
      </c>
      <c r="G23" s="81"/>
      <c r="H23" s="11">
        <f>ROUND(G23*F23,2)</f>
        <v>0</v>
      </c>
      <c r="I23" s="5" t="str">
        <f t="shared" ca="1" si="0"/>
        <v/>
      </c>
      <c r="J23" s="1" t="str">
        <f t="shared" si="4"/>
        <v>B003Asphalt Pavementm²</v>
      </c>
      <c r="K23" s="2" t="e">
        <f>MATCH(J23,#REF!,0)</f>
        <v>#REF!</v>
      </c>
      <c r="L23" s="3" t="str">
        <f t="shared" ca="1" si="1"/>
        <v>,1</v>
      </c>
      <c r="M23" s="3" t="str">
        <f t="shared" ca="1" si="2"/>
        <v>C2</v>
      </c>
      <c r="N23" s="3" t="str">
        <f t="shared" ca="1" si="3"/>
        <v>C2</v>
      </c>
    </row>
    <row r="24" spans="1:14" s="82" customFormat="1" ht="30" customHeight="1" x14ac:dyDescent="0.2">
      <c r="A24" s="88" t="s">
        <v>102</v>
      </c>
      <c r="B24" s="77" t="s">
        <v>39</v>
      </c>
      <c r="C24" s="78" t="s">
        <v>151</v>
      </c>
      <c r="D24" s="85" t="s">
        <v>220</v>
      </c>
      <c r="E24" s="71"/>
      <c r="F24" s="66"/>
      <c r="G24" s="61"/>
      <c r="H24" s="67"/>
      <c r="I24" s="5" t="str">
        <f t="shared" ca="1" si="0"/>
        <v>LOCKED</v>
      </c>
      <c r="J24" s="1" t="str">
        <f t="shared" si="4"/>
        <v>B004Slab ReplacementCW 3230-R8</v>
      </c>
      <c r="K24" s="2" t="e">
        <f>MATCH(J24,#REF!,0)</f>
        <v>#REF!</v>
      </c>
      <c r="L24" s="3" t="str">
        <f t="shared" ca="1" si="1"/>
        <v>,1</v>
      </c>
      <c r="M24" s="3" t="str">
        <f t="shared" ca="1" si="2"/>
        <v>C2</v>
      </c>
      <c r="N24" s="3" t="str">
        <f t="shared" ca="1" si="3"/>
        <v>C2</v>
      </c>
    </row>
    <row r="25" spans="1:14" s="82" customFormat="1" ht="30" customHeight="1" x14ac:dyDescent="0.2">
      <c r="A25" s="88" t="s">
        <v>103</v>
      </c>
      <c r="B25" s="84" t="s">
        <v>122</v>
      </c>
      <c r="C25" s="78" t="s">
        <v>73</v>
      </c>
      <c r="D25" s="85" t="s">
        <v>54</v>
      </c>
      <c r="E25" s="80" t="s">
        <v>59</v>
      </c>
      <c r="F25" s="86">
        <v>70</v>
      </c>
      <c r="G25" s="81"/>
      <c r="H25" s="11">
        <f>ROUND(G25*F25,2)</f>
        <v>0</v>
      </c>
      <c r="I25" s="5" t="str">
        <f t="shared" ca="1" si="0"/>
        <v/>
      </c>
      <c r="J25" s="1" t="str">
        <f t="shared" si="4"/>
        <v>B014150 mm Concrete Pavement (Reinforced)m²</v>
      </c>
      <c r="K25" s="2" t="e">
        <f>MATCH(J25,#REF!,0)</f>
        <v>#REF!</v>
      </c>
      <c r="L25" s="3" t="str">
        <f t="shared" ca="1" si="1"/>
        <v>,1</v>
      </c>
      <c r="M25" s="3" t="str">
        <f t="shared" ca="1" si="2"/>
        <v>C2</v>
      </c>
      <c r="N25" s="3" t="str">
        <f t="shared" ca="1" si="3"/>
        <v>C2</v>
      </c>
    </row>
    <row r="26" spans="1:14" s="82" customFormat="1" ht="43.9" customHeight="1" x14ac:dyDescent="0.2">
      <c r="A26" s="88" t="s">
        <v>200</v>
      </c>
      <c r="B26" s="77" t="s">
        <v>289</v>
      </c>
      <c r="C26" s="78" t="s">
        <v>153</v>
      </c>
      <c r="D26" s="85" t="s">
        <v>220</v>
      </c>
      <c r="E26" s="71"/>
      <c r="F26" s="66"/>
      <c r="G26" s="61"/>
      <c r="H26" s="67"/>
      <c r="I26" s="5" t="str">
        <f t="shared" ca="1" si="0"/>
        <v>LOCKED</v>
      </c>
      <c r="J26" s="1" t="str">
        <f t="shared" si="4"/>
        <v>B034-24Slab Replacement - Early Opening (24 hour)CW 3230-R8</v>
      </c>
      <c r="K26" s="2" t="e">
        <f>MATCH(J26,#REF!,0)</f>
        <v>#REF!</v>
      </c>
      <c r="L26" s="3" t="str">
        <f t="shared" ca="1" si="1"/>
        <v>,1</v>
      </c>
      <c r="M26" s="3" t="str">
        <f t="shared" ca="1" si="2"/>
        <v>C2</v>
      </c>
      <c r="N26" s="3" t="str">
        <f t="shared" ca="1" si="3"/>
        <v>C2</v>
      </c>
    </row>
    <row r="27" spans="1:14" s="82" customFormat="1" ht="43.9" customHeight="1" x14ac:dyDescent="0.2">
      <c r="A27" s="88" t="s">
        <v>201</v>
      </c>
      <c r="B27" s="84" t="s">
        <v>122</v>
      </c>
      <c r="C27" s="78" t="s">
        <v>72</v>
      </c>
      <c r="D27" s="85" t="s">
        <v>54</v>
      </c>
      <c r="E27" s="80" t="s">
        <v>59</v>
      </c>
      <c r="F27" s="86">
        <v>100</v>
      </c>
      <c r="G27" s="81"/>
      <c r="H27" s="11">
        <f>ROUND(G27*F27,2)</f>
        <v>0</v>
      </c>
      <c r="I27" s="5" t="str">
        <f t="shared" ca="1" si="0"/>
        <v/>
      </c>
      <c r="J27" s="1" t="str">
        <f t="shared" si="4"/>
        <v>B041-24200 mm Concrete Pavement (Reinforced)m²</v>
      </c>
      <c r="K27" s="2" t="e">
        <f>MATCH(J27,#REF!,0)</f>
        <v>#REF!</v>
      </c>
      <c r="L27" s="3" t="str">
        <f t="shared" ca="1" si="1"/>
        <v>,1</v>
      </c>
      <c r="M27" s="3" t="str">
        <f t="shared" ca="1" si="2"/>
        <v>C2</v>
      </c>
      <c r="N27" s="3" t="str">
        <f t="shared" ca="1" si="3"/>
        <v>C2</v>
      </c>
    </row>
    <row r="28" spans="1:14" s="82" customFormat="1" ht="30" customHeight="1" x14ac:dyDescent="0.2">
      <c r="A28" s="88" t="s">
        <v>104</v>
      </c>
      <c r="B28" s="77" t="s">
        <v>40</v>
      </c>
      <c r="C28" s="78" t="s">
        <v>152</v>
      </c>
      <c r="D28" s="85" t="s">
        <v>220</v>
      </c>
      <c r="E28" s="71"/>
      <c r="F28" s="66"/>
      <c r="G28" s="61"/>
      <c r="H28" s="67"/>
      <c r="I28" s="5" t="str">
        <f t="shared" ca="1" si="0"/>
        <v>LOCKED</v>
      </c>
      <c r="J28" s="1" t="str">
        <f t="shared" si="4"/>
        <v>B017Partial Slab PatchesCW 3230-R8</v>
      </c>
      <c r="K28" s="2" t="e">
        <f>MATCH(J28,#REF!,0)</f>
        <v>#REF!</v>
      </c>
      <c r="L28" s="3" t="str">
        <f t="shared" ca="1" si="1"/>
        <v>,1</v>
      </c>
      <c r="M28" s="3" t="str">
        <f t="shared" ca="1" si="2"/>
        <v>C2</v>
      </c>
      <c r="N28" s="3" t="str">
        <f t="shared" ca="1" si="3"/>
        <v>C2</v>
      </c>
    </row>
    <row r="29" spans="1:14" s="82" customFormat="1" ht="30" customHeight="1" x14ac:dyDescent="0.2">
      <c r="A29" s="88" t="s">
        <v>105</v>
      </c>
      <c r="B29" s="84" t="s">
        <v>122</v>
      </c>
      <c r="C29" s="78" t="s">
        <v>69</v>
      </c>
      <c r="D29" s="85" t="s">
        <v>54</v>
      </c>
      <c r="E29" s="80" t="s">
        <v>59</v>
      </c>
      <c r="F29" s="86">
        <v>35</v>
      </c>
      <c r="G29" s="81"/>
      <c r="H29" s="11">
        <f t="shared" ref="H29:H31" si="9">ROUND(G29*F29,2)</f>
        <v>0</v>
      </c>
      <c r="I29" s="5" t="str">
        <f t="shared" ca="1" si="0"/>
        <v/>
      </c>
      <c r="J29" s="1" t="str">
        <f t="shared" si="4"/>
        <v>B030150 mm Concrete Pavement (Type A)m²</v>
      </c>
      <c r="K29" s="2" t="e">
        <f>MATCH(J29,#REF!,0)</f>
        <v>#REF!</v>
      </c>
      <c r="L29" s="3" t="str">
        <f t="shared" ca="1" si="1"/>
        <v>,1</v>
      </c>
      <c r="M29" s="3" t="str">
        <f t="shared" ca="1" si="2"/>
        <v>C2</v>
      </c>
      <c r="N29" s="3" t="str">
        <f t="shared" ca="1" si="3"/>
        <v>C2</v>
      </c>
    </row>
    <row r="30" spans="1:14" s="82" customFormat="1" ht="30" customHeight="1" x14ac:dyDescent="0.2">
      <c r="A30" s="88" t="s">
        <v>106</v>
      </c>
      <c r="B30" s="84" t="s">
        <v>123</v>
      </c>
      <c r="C30" s="78" t="s">
        <v>70</v>
      </c>
      <c r="D30" s="85" t="s">
        <v>54</v>
      </c>
      <c r="E30" s="80" t="s">
        <v>59</v>
      </c>
      <c r="F30" s="86">
        <v>20</v>
      </c>
      <c r="G30" s="81"/>
      <c r="H30" s="11">
        <f t="shared" si="9"/>
        <v>0</v>
      </c>
      <c r="I30" s="5" t="str">
        <f t="shared" ca="1" si="0"/>
        <v/>
      </c>
      <c r="J30" s="1" t="str">
        <f t="shared" si="4"/>
        <v>B031150 mm Concrete Pavement (Type B)m²</v>
      </c>
      <c r="K30" s="2" t="e">
        <f>MATCH(J30,#REF!,0)</f>
        <v>#REF!</v>
      </c>
      <c r="L30" s="3" t="str">
        <f t="shared" ca="1" si="1"/>
        <v>,1</v>
      </c>
      <c r="M30" s="3" t="str">
        <f t="shared" ca="1" si="2"/>
        <v>C2</v>
      </c>
      <c r="N30" s="3" t="str">
        <f t="shared" ca="1" si="3"/>
        <v>C2</v>
      </c>
    </row>
    <row r="31" spans="1:14" s="97" customFormat="1" ht="30" customHeight="1" x14ac:dyDescent="0.2">
      <c r="A31" s="89" t="s">
        <v>107</v>
      </c>
      <c r="B31" s="90" t="s">
        <v>124</v>
      </c>
      <c r="C31" s="91" t="s">
        <v>71</v>
      </c>
      <c r="D31" s="92" t="s">
        <v>54</v>
      </c>
      <c r="E31" s="93" t="s">
        <v>59</v>
      </c>
      <c r="F31" s="94">
        <v>35</v>
      </c>
      <c r="G31" s="95"/>
      <c r="H31" s="96">
        <f t="shared" si="9"/>
        <v>0</v>
      </c>
      <c r="I31" s="5" t="str">
        <f t="shared" ca="1" si="0"/>
        <v/>
      </c>
      <c r="J31" s="1" t="str">
        <f t="shared" si="4"/>
        <v>B033150 mm Concrete Pavement (Type D)m²</v>
      </c>
      <c r="K31" s="2" t="e">
        <f>MATCH(J31,#REF!,0)</f>
        <v>#REF!</v>
      </c>
      <c r="L31" s="3" t="str">
        <f t="shared" ca="1" si="1"/>
        <v>,1</v>
      </c>
      <c r="M31" s="3" t="str">
        <f t="shared" ca="1" si="2"/>
        <v>C2</v>
      </c>
      <c r="N31" s="3" t="str">
        <f t="shared" ca="1" si="3"/>
        <v>C2</v>
      </c>
    </row>
    <row r="32" spans="1:14" s="82" customFormat="1" ht="30" customHeight="1" x14ac:dyDescent="0.2">
      <c r="A32" s="88" t="s">
        <v>108</v>
      </c>
      <c r="B32" s="77" t="s">
        <v>41</v>
      </c>
      <c r="C32" s="78" t="s">
        <v>51</v>
      </c>
      <c r="D32" s="85" t="s">
        <v>220</v>
      </c>
      <c r="E32" s="65"/>
      <c r="F32" s="66"/>
      <c r="G32" s="61"/>
      <c r="H32" s="67"/>
      <c r="I32" s="5" t="str">
        <f t="shared" ca="1" si="0"/>
        <v>LOCKED</v>
      </c>
      <c r="J32" s="1" t="str">
        <f t="shared" si="4"/>
        <v>B094Drilled DowelsCW 3230-R8</v>
      </c>
      <c r="K32" s="2" t="e">
        <f>MATCH(J32,#REF!,0)</f>
        <v>#REF!</v>
      </c>
      <c r="L32" s="3" t="str">
        <f t="shared" ca="1" si="1"/>
        <v>,1</v>
      </c>
      <c r="M32" s="3" t="str">
        <f t="shared" ca="1" si="2"/>
        <v>C2</v>
      </c>
      <c r="N32" s="3" t="str">
        <f t="shared" ca="1" si="3"/>
        <v>C2</v>
      </c>
    </row>
    <row r="33" spans="1:14" s="82" customFormat="1" ht="30" customHeight="1" x14ac:dyDescent="0.2">
      <c r="A33" s="88" t="s">
        <v>109</v>
      </c>
      <c r="B33" s="84" t="s">
        <v>122</v>
      </c>
      <c r="C33" s="78" t="s">
        <v>68</v>
      </c>
      <c r="D33" s="85" t="s">
        <v>54</v>
      </c>
      <c r="E33" s="80" t="s">
        <v>62</v>
      </c>
      <c r="F33" s="86">
        <v>60</v>
      </c>
      <c r="G33" s="81"/>
      <c r="H33" s="11">
        <f>ROUND(G33*F33,2)</f>
        <v>0</v>
      </c>
      <c r="I33" s="5" t="str">
        <f t="shared" ca="1" si="0"/>
        <v/>
      </c>
      <c r="J33" s="1" t="str">
        <f t="shared" si="4"/>
        <v>B09519.1 mm Diametereach</v>
      </c>
      <c r="K33" s="2" t="e">
        <f>MATCH(J33,#REF!,0)</f>
        <v>#REF!</v>
      </c>
      <c r="L33" s="3" t="str">
        <f t="shared" ca="1" si="1"/>
        <v>,1</v>
      </c>
      <c r="M33" s="3" t="str">
        <f t="shared" ca="1" si="2"/>
        <v>C2</v>
      </c>
      <c r="N33" s="3" t="str">
        <f t="shared" ca="1" si="3"/>
        <v>C2</v>
      </c>
    </row>
    <row r="34" spans="1:14" s="82" customFormat="1" ht="30" customHeight="1" x14ac:dyDescent="0.2">
      <c r="A34" s="88" t="s">
        <v>110</v>
      </c>
      <c r="B34" s="77" t="s">
        <v>43</v>
      </c>
      <c r="C34" s="78" t="s">
        <v>52</v>
      </c>
      <c r="D34" s="85" t="s">
        <v>220</v>
      </c>
      <c r="E34" s="71"/>
      <c r="F34" s="66"/>
      <c r="G34" s="61"/>
      <c r="H34" s="67"/>
      <c r="I34" s="5" t="str">
        <f t="shared" ca="1" si="0"/>
        <v>LOCKED</v>
      </c>
      <c r="J34" s="1" t="str">
        <f t="shared" si="4"/>
        <v>B097Drilled Tie BarsCW 3230-R8</v>
      </c>
      <c r="K34" s="2" t="e">
        <f>MATCH(J34,#REF!,0)</f>
        <v>#REF!</v>
      </c>
      <c r="L34" s="3" t="str">
        <f t="shared" ca="1" si="1"/>
        <v>,1</v>
      </c>
      <c r="M34" s="3" t="str">
        <f t="shared" ca="1" si="2"/>
        <v>C2</v>
      </c>
      <c r="N34" s="3" t="str">
        <f t="shared" ca="1" si="3"/>
        <v>C2</v>
      </c>
    </row>
    <row r="35" spans="1:14" s="82" customFormat="1" ht="30" customHeight="1" x14ac:dyDescent="0.2">
      <c r="A35" s="98" t="s">
        <v>222</v>
      </c>
      <c r="B35" s="99" t="s">
        <v>122</v>
      </c>
      <c r="C35" s="100" t="s">
        <v>223</v>
      </c>
      <c r="D35" s="99" t="s">
        <v>54</v>
      </c>
      <c r="E35" s="99" t="s">
        <v>62</v>
      </c>
      <c r="F35" s="86">
        <v>160</v>
      </c>
      <c r="G35" s="81"/>
      <c r="H35" s="11">
        <f>ROUND(G35*F35,2)</f>
        <v>0</v>
      </c>
      <c r="I35" s="5" t="str">
        <f t="shared" ca="1" si="0"/>
        <v/>
      </c>
      <c r="J35" s="1" t="str">
        <f t="shared" si="4"/>
        <v>B097A15 M Deformed Tie Bareach</v>
      </c>
      <c r="K35" s="2" t="e">
        <f>MATCH(J35,#REF!,0)</f>
        <v>#REF!</v>
      </c>
      <c r="L35" s="3" t="str">
        <f t="shared" ca="1" si="1"/>
        <v>,1</v>
      </c>
      <c r="M35" s="3" t="str">
        <f t="shared" ca="1" si="2"/>
        <v>C2</v>
      </c>
      <c r="N35" s="3" t="str">
        <f t="shared" ca="1" si="3"/>
        <v>C2</v>
      </c>
    </row>
    <row r="36" spans="1:14" s="82" customFormat="1" ht="30" customHeight="1" x14ac:dyDescent="0.2">
      <c r="A36" s="88" t="s">
        <v>202</v>
      </c>
      <c r="B36" s="77" t="s">
        <v>44</v>
      </c>
      <c r="C36" s="78" t="s">
        <v>117</v>
      </c>
      <c r="D36" s="85" t="s">
        <v>2</v>
      </c>
      <c r="E36" s="71"/>
      <c r="F36" s="66"/>
      <c r="G36" s="61"/>
      <c r="H36" s="67"/>
      <c r="I36" s="5" t="str">
        <f t="shared" ca="1" si="0"/>
        <v>LOCKED</v>
      </c>
      <c r="J36" s="1" t="str">
        <f t="shared" si="4"/>
        <v>B100rMiscellaneous Concrete Slab RemovalCW 3235-R9</v>
      </c>
      <c r="K36" s="2" t="e">
        <f>MATCH(J36,#REF!,0)</f>
        <v>#REF!</v>
      </c>
      <c r="L36" s="3" t="str">
        <f t="shared" ca="1" si="1"/>
        <v>,1</v>
      </c>
      <c r="M36" s="3" t="str">
        <f t="shared" ca="1" si="2"/>
        <v>C2</v>
      </c>
      <c r="N36" s="3" t="str">
        <f t="shared" ca="1" si="3"/>
        <v>C2</v>
      </c>
    </row>
    <row r="37" spans="1:14" s="82" customFormat="1" ht="30" customHeight="1" x14ac:dyDescent="0.2">
      <c r="A37" s="88" t="s">
        <v>203</v>
      </c>
      <c r="B37" s="84" t="s">
        <v>122</v>
      </c>
      <c r="C37" s="78" t="s">
        <v>4</v>
      </c>
      <c r="D37" s="85" t="s">
        <v>54</v>
      </c>
      <c r="E37" s="80" t="s">
        <v>59</v>
      </c>
      <c r="F37" s="86">
        <v>260</v>
      </c>
      <c r="G37" s="81"/>
      <c r="H37" s="11">
        <f t="shared" ref="H37" si="10">ROUND(G37*F37,2)</f>
        <v>0</v>
      </c>
      <c r="I37" s="5" t="str">
        <f t="shared" ca="1" si="0"/>
        <v/>
      </c>
      <c r="J37" s="1" t="str">
        <f t="shared" si="4"/>
        <v>B104r100 mm Sidewalkm²</v>
      </c>
      <c r="K37" s="2" t="e">
        <f>MATCH(J37,#REF!,0)</f>
        <v>#REF!</v>
      </c>
      <c r="L37" s="3" t="str">
        <f t="shared" ca="1" si="1"/>
        <v>,1</v>
      </c>
      <c r="M37" s="3" t="str">
        <f t="shared" ca="1" si="2"/>
        <v>C2</v>
      </c>
      <c r="N37" s="3" t="str">
        <f t="shared" ca="1" si="3"/>
        <v>C2</v>
      </c>
    </row>
    <row r="38" spans="1:14" s="82" customFormat="1" ht="30" customHeight="1" x14ac:dyDescent="0.2">
      <c r="A38" s="101" t="s">
        <v>266</v>
      </c>
      <c r="B38" s="21" t="s">
        <v>45</v>
      </c>
      <c r="C38" s="22" t="s">
        <v>267</v>
      </c>
      <c r="D38" s="85" t="s">
        <v>171</v>
      </c>
      <c r="E38" s="24" t="s">
        <v>59</v>
      </c>
      <c r="F38" s="86">
        <v>50</v>
      </c>
      <c r="G38" s="102"/>
      <c r="H38" s="103">
        <f>ROUND(G38*F38,2)</f>
        <v>0</v>
      </c>
      <c r="I38" s="5" t="str">
        <f t="shared" ca="1" si="0"/>
        <v/>
      </c>
      <c r="J38" s="1" t="str">
        <f t="shared" si="4"/>
        <v>B114EPaving Stone Indicator Surfacesm²</v>
      </c>
      <c r="K38" s="2" t="e">
        <f>MATCH(J38,#REF!,0)</f>
        <v>#REF!</v>
      </c>
      <c r="L38" s="3" t="str">
        <f t="shared" ca="1" si="1"/>
        <v>,1</v>
      </c>
      <c r="M38" s="3" t="str">
        <f t="shared" ca="1" si="2"/>
        <v>C2</v>
      </c>
      <c r="N38" s="3" t="str">
        <f t="shared" ca="1" si="3"/>
        <v>C2</v>
      </c>
    </row>
    <row r="39" spans="1:14" s="82" customFormat="1" ht="30" customHeight="1" x14ac:dyDescent="0.2">
      <c r="A39" s="88" t="s">
        <v>204</v>
      </c>
      <c r="B39" s="77" t="s">
        <v>46</v>
      </c>
      <c r="C39" s="78" t="s">
        <v>118</v>
      </c>
      <c r="D39" s="85" t="s">
        <v>2</v>
      </c>
      <c r="E39" s="71"/>
      <c r="F39" s="66"/>
      <c r="G39" s="61"/>
      <c r="H39" s="67"/>
      <c r="I39" s="5" t="str">
        <f t="shared" ca="1" si="0"/>
        <v>LOCKED</v>
      </c>
      <c r="J39" s="1" t="str">
        <f t="shared" si="4"/>
        <v>B114rlMiscellaneous Concrete Slab RenewalCW 3235-R9</v>
      </c>
      <c r="K39" s="2" t="e">
        <f>MATCH(J39,#REF!,0)</f>
        <v>#REF!</v>
      </c>
      <c r="L39" s="3" t="str">
        <f t="shared" ca="1" si="1"/>
        <v>,1</v>
      </c>
      <c r="M39" s="3" t="str">
        <f t="shared" ca="1" si="2"/>
        <v>C2</v>
      </c>
      <c r="N39" s="3" t="str">
        <f t="shared" ca="1" si="3"/>
        <v>C2</v>
      </c>
    </row>
    <row r="40" spans="1:14" s="82" customFormat="1" ht="30" customHeight="1" x14ac:dyDescent="0.2">
      <c r="A40" s="88" t="s">
        <v>205</v>
      </c>
      <c r="B40" s="84" t="s">
        <v>122</v>
      </c>
      <c r="C40" s="78" t="s">
        <v>4</v>
      </c>
      <c r="D40" s="85" t="s">
        <v>134</v>
      </c>
      <c r="E40" s="71"/>
      <c r="F40" s="66"/>
      <c r="G40" s="61"/>
      <c r="H40" s="67"/>
      <c r="I40" s="5" t="str">
        <f t="shared" ca="1" si="0"/>
        <v>LOCKED</v>
      </c>
      <c r="J40" s="1" t="str">
        <f t="shared" si="4"/>
        <v>B118rl100 mm SidewalkSD-228A</v>
      </c>
      <c r="K40" s="2" t="e">
        <f>MATCH(J40,#REF!,0)</f>
        <v>#REF!</v>
      </c>
      <c r="L40" s="3" t="str">
        <f t="shared" ca="1" si="1"/>
        <v>,1</v>
      </c>
      <c r="M40" s="3" t="str">
        <f t="shared" ca="1" si="2"/>
        <v>C2</v>
      </c>
      <c r="N40" s="3" t="str">
        <f t="shared" ca="1" si="3"/>
        <v>C2</v>
      </c>
    </row>
    <row r="41" spans="1:14" s="82" customFormat="1" ht="30" customHeight="1" x14ac:dyDescent="0.2">
      <c r="A41" s="88" t="s">
        <v>206</v>
      </c>
      <c r="B41" s="104" t="s">
        <v>185</v>
      </c>
      <c r="C41" s="78" t="s">
        <v>186</v>
      </c>
      <c r="D41" s="85"/>
      <c r="E41" s="80" t="s">
        <v>59</v>
      </c>
      <c r="F41" s="86">
        <v>25</v>
      </c>
      <c r="G41" s="81"/>
      <c r="H41" s="11">
        <f t="shared" ref="H41:H43" si="11">ROUND(G41*F41,2)</f>
        <v>0</v>
      </c>
      <c r="I41" s="5" t="str">
        <f t="shared" ca="1" si="0"/>
        <v/>
      </c>
      <c r="J41" s="1" t="str">
        <f t="shared" si="4"/>
        <v>B119rlLess than 5 sq.m.m²</v>
      </c>
      <c r="K41" s="2" t="e">
        <f>MATCH(J41,#REF!,0)</f>
        <v>#REF!</v>
      </c>
      <c r="L41" s="3" t="str">
        <f t="shared" ca="1" si="1"/>
        <v>,1</v>
      </c>
      <c r="M41" s="3" t="str">
        <f t="shared" ca="1" si="2"/>
        <v>C2</v>
      </c>
      <c r="N41" s="3" t="str">
        <f t="shared" ca="1" si="3"/>
        <v>C2</v>
      </c>
    </row>
    <row r="42" spans="1:14" s="82" customFormat="1" ht="30" customHeight="1" x14ac:dyDescent="0.2">
      <c r="A42" s="88" t="s">
        <v>207</v>
      </c>
      <c r="B42" s="104" t="s">
        <v>187</v>
      </c>
      <c r="C42" s="78" t="s">
        <v>188</v>
      </c>
      <c r="D42" s="85"/>
      <c r="E42" s="80" t="s">
        <v>59</v>
      </c>
      <c r="F42" s="86">
        <v>240</v>
      </c>
      <c r="G42" s="81"/>
      <c r="H42" s="11">
        <f t="shared" si="11"/>
        <v>0</v>
      </c>
      <c r="I42" s="5" t="str">
        <f t="shared" ca="1" si="0"/>
        <v/>
      </c>
      <c r="J42" s="1" t="str">
        <f t="shared" si="4"/>
        <v>B120rl5 sq.m. to 20 sq.m.m²</v>
      </c>
      <c r="K42" s="2" t="e">
        <f>MATCH(J42,#REF!,0)</f>
        <v>#REF!</v>
      </c>
      <c r="L42" s="3" t="str">
        <f t="shared" ca="1" si="1"/>
        <v>,1</v>
      </c>
      <c r="M42" s="3" t="str">
        <f t="shared" ca="1" si="2"/>
        <v>C2</v>
      </c>
      <c r="N42" s="3" t="str">
        <f t="shared" ca="1" si="3"/>
        <v>C2</v>
      </c>
    </row>
    <row r="43" spans="1:14" s="82" customFormat="1" ht="30" customHeight="1" x14ac:dyDescent="0.2">
      <c r="A43" s="88" t="s">
        <v>208</v>
      </c>
      <c r="B43" s="104" t="s">
        <v>189</v>
      </c>
      <c r="C43" s="78" t="s">
        <v>190</v>
      </c>
      <c r="D43" s="85" t="s">
        <v>54</v>
      </c>
      <c r="E43" s="80" t="s">
        <v>59</v>
      </c>
      <c r="F43" s="86">
        <v>300</v>
      </c>
      <c r="G43" s="81"/>
      <c r="H43" s="11">
        <f t="shared" si="11"/>
        <v>0</v>
      </c>
      <c r="I43" s="5" t="str">
        <f t="shared" ca="1" si="0"/>
        <v/>
      </c>
      <c r="J43" s="1" t="str">
        <f t="shared" si="4"/>
        <v>B121rlGreater than 20 sq.m.m²</v>
      </c>
      <c r="K43" s="2" t="e">
        <f>MATCH(J43,#REF!,0)</f>
        <v>#REF!</v>
      </c>
      <c r="L43" s="3" t="str">
        <f t="shared" ca="1" si="1"/>
        <v>,1</v>
      </c>
      <c r="M43" s="3" t="str">
        <f t="shared" ca="1" si="2"/>
        <v>C2</v>
      </c>
      <c r="N43" s="3" t="str">
        <f t="shared" ca="1" si="3"/>
        <v>C2</v>
      </c>
    </row>
    <row r="44" spans="1:14" s="82" customFormat="1" ht="30" customHeight="1" x14ac:dyDescent="0.2">
      <c r="A44" s="88" t="s">
        <v>209</v>
      </c>
      <c r="B44" s="77" t="s">
        <v>47</v>
      </c>
      <c r="C44" s="78" t="s">
        <v>120</v>
      </c>
      <c r="D44" s="85" t="s">
        <v>218</v>
      </c>
      <c r="E44" s="71"/>
      <c r="F44" s="66"/>
      <c r="G44" s="61"/>
      <c r="H44" s="67"/>
      <c r="I44" s="5" t="str">
        <f t="shared" ca="1" si="0"/>
        <v>LOCKED</v>
      </c>
      <c r="J44" s="1" t="str">
        <f t="shared" si="4"/>
        <v>B126rConcrete Curb RemovalCW 3240-R10</v>
      </c>
      <c r="K44" s="2" t="e">
        <f>MATCH(J44,#REF!,0)</f>
        <v>#REF!</v>
      </c>
      <c r="L44" s="3" t="str">
        <f t="shared" ca="1" si="1"/>
        <v>,1</v>
      </c>
      <c r="M44" s="3" t="str">
        <f t="shared" ca="1" si="2"/>
        <v>C2</v>
      </c>
      <c r="N44" s="3" t="str">
        <f t="shared" ca="1" si="3"/>
        <v>C2</v>
      </c>
    </row>
    <row r="45" spans="1:14" s="82" customFormat="1" ht="30" customHeight="1" x14ac:dyDescent="0.2">
      <c r="A45" s="88" t="s">
        <v>256</v>
      </c>
      <c r="B45" s="84" t="s">
        <v>122</v>
      </c>
      <c r="C45" s="78" t="s">
        <v>228</v>
      </c>
      <c r="D45" s="85" t="s">
        <v>54</v>
      </c>
      <c r="E45" s="80" t="s">
        <v>63</v>
      </c>
      <c r="F45" s="86">
        <v>420</v>
      </c>
      <c r="G45" s="81"/>
      <c r="H45" s="11">
        <f>ROUND(G45*F45,2)</f>
        <v>0</v>
      </c>
      <c r="I45" s="5" t="str">
        <f t="shared" ca="1" si="0"/>
        <v/>
      </c>
      <c r="J45" s="1" t="str">
        <f t="shared" si="4"/>
        <v>B127rABarrier Integralm</v>
      </c>
      <c r="K45" s="2" t="e">
        <f>MATCH(J45,#REF!,0)</f>
        <v>#REF!</v>
      </c>
      <c r="L45" s="3" t="str">
        <f t="shared" ca="1" si="1"/>
        <v>,1</v>
      </c>
      <c r="M45" s="3" t="str">
        <f t="shared" ca="1" si="2"/>
        <v>C2</v>
      </c>
      <c r="N45" s="3" t="str">
        <f t="shared" ca="1" si="3"/>
        <v>C2</v>
      </c>
    </row>
    <row r="46" spans="1:14" s="82" customFormat="1" ht="30" customHeight="1" x14ac:dyDescent="0.2">
      <c r="A46" s="88" t="s">
        <v>210</v>
      </c>
      <c r="B46" s="77" t="s">
        <v>111</v>
      </c>
      <c r="C46" s="78" t="s">
        <v>121</v>
      </c>
      <c r="D46" s="85" t="s">
        <v>218</v>
      </c>
      <c r="E46" s="71"/>
      <c r="F46" s="66"/>
      <c r="G46" s="61"/>
      <c r="H46" s="67"/>
      <c r="I46" s="5" t="str">
        <f t="shared" ca="1" si="0"/>
        <v>LOCKED</v>
      </c>
      <c r="J46" s="1" t="str">
        <f t="shared" si="4"/>
        <v>B135iConcrete Curb InstallationCW 3240-R10</v>
      </c>
      <c r="K46" s="2" t="e">
        <f>MATCH(J46,#REF!,0)</f>
        <v>#REF!</v>
      </c>
      <c r="L46" s="3" t="str">
        <f t="shared" ca="1" si="1"/>
        <v>,1</v>
      </c>
      <c r="M46" s="3" t="str">
        <f t="shared" ca="1" si="2"/>
        <v>C2</v>
      </c>
      <c r="N46" s="3" t="str">
        <f t="shared" ca="1" si="3"/>
        <v>C2</v>
      </c>
    </row>
    <row r="47" spans="1:14" s="82" customFormat="1" ht="30" customHeight="1" x14ac:dyDescent="0.2">
      <c r="A47" s="88" t="s">
        <v>211</v>
      </c>
      <c r="B47" s="84" t="s">
        <v>122</v>
      </c>
      <c r="C47" s="78" t="s">
        <v>290</v>
      </c>
      <c r="D47" s="85" t="s">
        <v>135</v>
      </c>
      <c r="E47" s="80" t="s">
        <v>63</v>
      </c>
      <c r="F47" s="86">
        <v>465</v>
      </c>
      <c r="G47" s="81"/>
      <c r="H47" s="11">
        <f t="shared" ref="H47" si="12">ROUND(G47*F47,2)</f>
        <v>0</v>
      </c>
      <c r="I47" s="5" t="str">
        <f t="shared" ca="1" si="0"/>
        <v/>
      </c>
      <c r="J47" s="1" t="str">
        <f t="shared" si="4"/>
        <v>B136iBarrier (100 mm reveal ht, Dowelled)SD-205m</v>
      </c>
      <c r="K47" s="2" t="e">
        <f>MATCH(J47,#REF!,0)</f>
        <v>#REF!</v>
      </c>
      <c r="L47" s="3" t="str">
        <f t="shared" ca="1" si="1"/>
        <v>,1</v>
      </c>
      <c r="M47" s="3" t="str">
        <f t="shared" ca="1" si="2"/>
        <v>C2</v>
      </c>
      <c r="N47" s="3" t="str">
        <f t="shared" ca="1" si="3"/>
        <v>C2</v>
      </c>
    </row>
    <row r="48" spans="1:14" s="82" customFormat="1" ht="45" customHeight="1" x14ac:dyDescent="0.2">
      <c r="A48" s="88" t="s">
        <v>257</v>
      </c>
      <c r="B48" s="84" t="s">
        <v>123</v>
      </c>
      <c r="C48" s="78" t="s">
        <v>229</v>
      </c>
      <c r="D48" s="85" t="s">
        <v>136</v>
      </c>
      <c r="E48" s="80" t="s">
        <v>63</v>
      </c>
      <c r="F48" s="86">
        <v>75</v>
      </c>
      <c r="G48" s="81"/>
      <c r="H48" s="11">
        <f>ROUND(G48*F48,2)</f>
        <v>0</v>
      </c>
      <c r="I48" s="5" t="str">
        <f t="shared" ca="1" si="0"/>
        <v/>
      </c>
      <c r="J48" s="1" t="str">
        <f t="shared" si="4"/>
        <v>B139iAModified Barrier (150 mm reveal ht, Dowelled)SD-203Bm</v>
      </c>
      <c r="K48" s="2" t="e">
        <f>MATCH(J48,#REF!,0)</f>
        <v>#REF!</v>
      </c>
      <c r="L48" s="3" t="str">
        <f t="shared" ca="1" si="1"/>
        <v>,1</v>
      </c>
      <c r="M48" s="3" t="str">
        <f t="shared" ca="1" si="2"/>
        <v>C2</v>
      </c>
      <c r="N48" s="3" t="str">
        <f t="shared" ca="1" si="3"/>
        <v>C2</v>
      </c>
    </row>
    <row r="49" spans="1:14" s="105" customFormat="1" ht="30" customHeight="1" x14ac:dyDescent="0.2">
      <c r="A49" s="88" t="s">
        <v>221</v>
      </c>
      <c r="B49" s="84" t="s">
        <v>124</v>
      </c>
      <c r="C49" s="78" t="s">
        <v>219</v>
      </c>
      <c r="D49" s="85" t="s">
        <v>131</v>
      </c>
      <c r="E49" s="80" t="s">
        <v>63</v>
      </c>
      <c r="F49" s="86">
        <v>250</v>
      </c>
      <c r="G49" s="81"/>
      <c r="H49" s="11">
        <f t="shared" ref="H49" si="13">ROUND(G49*F49,2)</f>
        <v>0</v>
      </c>
      <c r="I49" s="5" t="str">
        <f t="shared" ca="1" si="0"/>
        <v/>
      </c>
      <c r="J49" s="1" t="str">
        <f t="shared" si="4"/>
        <v>B150iACurb Ramp (8-12 mm reveal ht, Monolithic)SD-229A,B,Cm</v>
      </c>
      <c r="K49" s="2" t="e">
        <f>MATCH(J49,#REF!,0)</f>
        <v>#REF!</v>
      </c>
      <c r="L49" s="3" t="str">
        <f t="shared" ca="1" si="1"/>
        <v>,1</v>
      </c>
      <c r="M49" s="3" t="str">
        <f t="shared" ca="1" si="2"/>
        <v>C2</v>
      </c>
      <c r="N49" s="3" t="str">
        <f t="shared" ca="1" si="3"/>
        <v>C2</v>
      </c>
    </row>
    <row r="50" spans="1:14" s="82" customFormat="1" ht="30" customHeight="1" x14ac:dyDescent="0.2">
      <c r="A50" s="88" t="s">
        <v>155</v>
      </c>
      <c r="B50" s="77" t="s">
        <v>112</v>
      </c>
      <c r="C50" s="78" t="s">
        <v>127</v>
      </c>
      <c r="D50" s="85" t="s">
        <v>258</v>
      </c>
      <c r="E50" s="71"/>
      <c r="F50" s="66"/>
      <c r="G50" s="61"/>
      <c r="H50" s="67"/>
      <c r="I50" s="5" t="str">
        <f t="shared" ca="1" si="0"/>
        <v>LOCKED</v>
      </c>
      <c r="J50" s="1" t="str">
        <f t="shared" si="4"/>
        <v>B190Construction of Asphaltic Concrete OverlayCW 3410-R12</v>
      </c>
      <c r="K50" s="2" t="e">
        <f>MATCH(J50,#REF!,0)</f>
        <v>#REF!</v>
      </c>
      <c r="L50" s="3" t="str">
        <f t="shared" ca="1" si="1"/>
        <v>,1</v>
      </c>
      <c r="M50" s="3" t="str">
        <f t="shared" ca="1" si="2"/>
        <v>C2</v>
      </c>
      <c r="N50" s="3" t="str">
        <f t="shared" ca="1" si="3"/>
        <v>C2</v>
      </c>
    </row>
    <row r="51" spans="1:14" s="82" customFormat="1" ht="30" customHeight="1" x14ac:dyDescent="0.2">
      <c r="A51" s="88" t="s">
        <v>156</v>
      </c>
      <c r="B51" s="84" t="s">
        <v>122</v>
      </c>
      <c r="C51" s="78" t="s">
        <v>128</v>
      </c>
      <c r="D51" s="85"/>
      <c r="E51" s="71"/>
      <c r="F51" s="66"/>
      <c r="G51" s="61"/>
      <c r="H51" s="67"/>
      <c r="I51" s="5" t="str">
        <f t="shared" ca="1" si="0"/>
        <v>LOCKED</v>
      </c>
      <c r="J51" s="1" t="str">
        <f t="shared" si="4"/>
        <v>B191Main Line Paving</v>
      </c>
      <c r="K51" s="2" t="e">
        <f>MATCH(J51,#REF!,0)</f>
        <v>#REF!</v>
      </c>
      <c r="L51" s="3" t="str">
        <f t="shared" ca="1" si="1"/>
        <v>,1</v>
      </c>
      <c r="M51" s="3" t="str">
        <f t="shared" ca="1" si="2"/>
        <v>C2</v>
      </c>
      <c r="N51" s="3" t="str">
        <f t="shared" ca="1" si="3"/>
        <v>C2</v>
      </c>
    </row>
    <row r="52" spans="1:14" s="82" customFormat="1" ht="30" customHeight="1" x14ac:dyDescent="0.2">
      <c r="A52" s="88" t="s">
        <v>157</v>
      </c>
      <c r="B52" s="104" t="s">
        <v>185</v>
      </c>
      <c r="C52" s="78" t="s">
        <v>191</v>
      </c>
      <c r="D52" s="85"/>
      <c r="E52" s="80" t="s">
        <v>61</v>
      </c>
      <c r="F52" s="86">
        <v>130</v>
      </c>
      <c r="G52" s="81"/>
      <c r="H52" s="11">
        <f>ROUND(G52*F52,2)</f>
        <v>0</v>
      </c>
      <c r="I52" s="5" t="str">
        <f t="shared" ca="1" si="0"/>
        <v/>
      </c>
      <c r="J52" s="1" t="str">
        <f t="shared" si="4"/>
        <v>B193Type IAtonne</v>
      </c>
      <c r="K52" s="2" t="e">
        <f>MATCH(J52,#REF!,0)</f>
        <v>#REF!</v>
      </c>
      <c r="L52" s="3" t="str">
        <f t="shared" ca="1" si="1"/>
        <v>,1</v>
      </c>
      <c r="M52" s="3" t="str">
        <f t="shared" ca="1" si="2"/>
        <v>C2</v>
      </c>
      <c r="N52" s="3" t="str">
        <f t="shared" ca="1" si="3"/>
        <v>C2</v>
      </c>
    </row>
    <row r="53" spans="1:14" s="82" customFormat="1" ht="30" customHeight="1" x14ac:dyDescent="0.2">
      <c r="A53" s="88" t="s">
        <v>158</v>
      </c>
      <c r="B53" s="84" t="s">
        <v>123</v>
      </c>
      <c r="C53" s="78" t="s">
        <v>129</v>
      </c>
      <c r="D53" s="85"/>
      <c r="E53" s="71"/>
      <c r="F53" s="66"/>
      <c r="G53" s="61"/>
      <c r="H53" s="67"/>
      <c r="I53" s="5" t="str">
        <f t="shared" ca="1" si="0"/>
        <v>LOCKED</v>
      </c>
      <c r="J53" s="1" t="str">
        <f t="shared" si="4"/>
        <v>B194Tie-ins and Approaches</v>
      </c>
      <c r="K53" s="2" t="e">
        <f>MATCH(J53,#REF!,0)</f>
        <v>#REF!</v>
      </c>
      <c r="L53" s="3" t="str">
        <f t="shared" ca="1" si="1"/>
        <v>,1</v>
      </c>
      <c r="M53" s="3" t="str">
        <f t="shared" ca="1" si="2"/>
        <v>C2</v>
      </c>
      <c r="N53" s="3" t="str">
        <f t="shared" ca="1" si="3"/>
        <v>C2</v>
      </c>
    </row>
    <row r="54" spans="1:14" s="82" customFormat="1" ht="30" customHeight="1" x14ac:dyDescent="0.2">
      <c r="A54" s="88" t="s">
        <v>159</v>
      </c>
      <c r="B54" s="104" t="s">
        <v>185</v>
      </c>
      <c r="C54" s="78" t="s">
        <v>191</v>
      </c>
      <c r="D54" s="85"/>
      <c r="E54" s="80" t="s">
        <v>61</v>
      </c>
      <c r="F54" s="86">
        <v>100</v>
      </c>
      <c r="G54" s="81"/>
      <c r="H54" s="11">
        <f>ROUND(G54*F54,2)</f>
        <v>0</v>
      </c>
      <c r="I54" s="5" t="str">
        <f t="shared" ca="1" si="0"/>
        <v/>
      </c>
      <c r="J54" s="1" t="str">
        <f t="shared" si="4"/>
        <v>B195Type IAtonne</v>
      </c>
      <c r="K54" s="2" t="e">
        <f>MATCH(J54,#REF!,0)</f>
        <v>#REF!</v>
      </c>
      <c r="L54" s="3" t="str">
        <f t="shared" ca="1" si="1"/>
        <v>,1</v>
      </c>
      <c r="M54" s="3" t="str">
        <f t="shared" ca="1" si="2"/>
        <v>C2</v>
      </c>
      <c r="N54" s="3" t="str">
        <f t="shared" ca="1" si="3"/>
        <v>C2</v>
      </c>
    </row>
    <row r="55" spans="1:14" s="82" customFormat="1" ht="30" customHeight="1" x14ac:dyDescent="0.2">
      <c r="A55" s="88" t="s">
        <v>160</v>
      </c>
      <c r="B55" s="77" t="s">
        <v>199</v>
      </c>
      <c r="C55" s="78" t="s">
        <v>34</v>
      </c>
      <c r="D55" s="85" t="s">
        <v>225</v>
      </c>
      <c r="E55" s="71"/>
      <c r="F55" s="66"/>
      <c r="G55" s="61"/>
      <c r="H55" s="67"/>
      <c r="I55" s="5" t="str">
        <f t="shared" ca="1" si="0"/>
        <v>LOCKED</v>
      </c>
      <c r="J55" s="1" t="str">
        <f t="shared" si="4"/>
        <v>B200Planing of PavementCW 3450-R6</v>
      </c>
      <c r="K55" s="2" t="e">
        <f>MATCH(J55,#REF!,0)</f>
        <v>#REF!</v>
      </c>
      <c r="L55" s="3" t="str">
        <f t="shared" ca="1" si="1"/>
        <v>,1</v>
      </c>
      <c r="M55" s="3" t="str">
        <f t="shared" ca="1" si="2"/>
        <v>C2</v>
      </c>
      <c r="N55" s="3" t="str">
        <f t="shared" ca="1" si="3"/>
        <v>C2</v>
      </c>
    </row>
    <row r="56" spans="1:14" s="82" customFormat="1" ht="30" customHeight="1" x14ac:dyDescent="0.2">
      <c r="A56" s="88" t="s">
        <v>161</v>
      </c>
      <c r="B56" s="84" t="s">
        <v>122</v>
      </c>
      <c r="C56" s="78" t="s">
        <v>31</v>
      </c>
      <c r="D56" s="85" t="s">
        <v>54</v>
      </c>
      <c r="E56" s="80" t="s">
        <v>59</v>
      </c>
      <c r="F56" s="86">
        <v>680</v>
      </c>
      <c r="G56" s="81"/>
      <c r="H56" s="11">
        <f t="shared" ref="H56:H57" si="14">ROUND(G56*F56,2)</f>
        <v>0</v>
      </c>
      <c r="I56" s="5" t="str">
        <f t="shared" ca="1" si="0"/>
        <v/>
      </c>
      <c r="J56" s="1" t="str">
        <f t="shared" si="4"/>
        <v>B20250 - 100 mm Depth (Asphalt)m²</v>
      </c>
      <c r="K56" s="2" t="e">
        <f>MATCH(J56,#REF!,0)</f>
        <v>#REF!</v>
      </c>
      <c r="L56" s="3" t="str">
        <f t="shared" ca="1" si="1"/>
        <v>,1</v>
      </c>
      <c r="M56" s="3" t="str">
        <f t="shared" ca="1" si="2"/>
        <v>C2</v>
      </c>
      <c r="N56" s="3" t="str">
        <f t="shared" ca="1" si="3"/>
        <v>C2</v>
      </c>
    </row>
    <row r="57" spans="1:14" s="82" customFormat="1" ht="30" customHeight="1" x14ac:dyDescent="0.2">
      <c r="A57" s="88" t="s">
        <v>168</v>
      </c>
      <c r="B57" s="77" t="s">
        <v>291</v>
      </c>
      <c r="C57" s="78" t="s">
        <v>32</v>
      </c>
      <c r="D57" s="85" t="s">
        <v>0</v>
      </c>
      <c r="E57" s="80" t="s">
        <v>59</v>
      </c>
      <c r="F57" s="86">
        <v>300</v>
      </c>
      <c r="G57" s="81"/>
      <c r="H57" s="11">
        <f t="shared" si="14"/>
        <v>0</v>
      </c>
      <c r="I57" s="5" t="str">
        <f t="shared" ca="1" si="0"/>
        <v/>
      </c>
      <c r="J57" s="1" t="str">
        <f t="shared" si="4"/>
        <v>B206Pavement Repair Fabricm²</v>
      </c>
      <c r="K57" s="2" t="e">
        <f>MATCH(J57,#REF!,0)</f>
        <v>#REF!</v>
      </c>
      <c r="L57" s="3" t="str">
        <f t="shared" ca="1" si="1"/>
        <v>,1</v>
      </c>
      <c r="M57" s="3" t="str">
        <f t="shared" ca="1" si="2"/>
        <v>C2</v>
      </c>
      <c r="N57" s="3" t="str">
        <f t="shared" ca="1" si="3"/>
        <v>C2</v>
      </c>
    </row>
    <row r="58" spans="1:14" s="97" customFormat="1" ht="30" customHeight="1" x14ac:dyDescent="0.2">
      <c r="A58" s="89" t="s">
        <v>212</v>
      </c>
      <c r="B58" s="106" t="s">
        <v>163</v>
      </c>
      <c r="C58" s="91" t="s">
        <v>217</v>
      </c>
      <c r="D58" s="92" t="s">
        <v>226</v>
      </c>
      <c r="E58" s="93" t="s">
        <v>62</v>
      </c>
      <c r="F58" s="86">
        <v>39</v>
      </c>
      <c r="G58" s="95"/>
      <c r="H58" s="96">
        <f>ROUND(G58*F58,2)</f>
        <v>0</v>
      </c>
      <c r="I58" s="5" t="str">
        <f t="shared" ca="1" si="0"/>
        <v/>
      </c>
      <c r="J58" s="1" t="str">
        <f t="shared" si="4"/>
        <v>B219Detectable Warning Surface TilesCW 3326-R3each</v>
      </c>
      <c r="K58" s="2" t="e">
        <f>MATCH(J58,#REF!,0)</f>
        <v>#REF!</v>
      </c>
      <c r="L58" s="3" t="str">
        <f t="shared" ca="1" si="1"/>
        <v>,1</v>
      </c>
      <c r="M58" s="3" t="str">
        <f t="shared" ca="1" si="2"/>
        <v>C2</v>
      </c>
      <c r="N58" s="3" t="str">
        <f t="shared" ca="1" si="3"/>
        <v>C2</v>
      </c>
    </row>
    <row r="59" spans="1:14" ht="30" customHeight="1" x14ac:dyDescent="0.2">
      <c r="A59" s="61"/>
      <c r="B59" s="107"/>
      <c r="C59" s="87" t="s">
        <v>292</v>
      </c>
      <c r="D59" s="64"/>
      <c r="E59" s="65"/>
      <c r="F59" s="66"/>
      <c r="G59" s="61"/>
      <c r="H59" s="67"/>
      <c r="I59" s="5" t="str">
        <f t="shared" ca="1" si="0"/>
        <v>LOCKED</v>
      </c>
      <c r="J59" s="1" t="str">
        <f t="shared" si="4"/>
        <v>ROADWORKS - NEW CONSTRUCTION</v>
      </c>
      <c r="K59" s="2" t="e">
        <f>MATCH(J59,#REF!,0)</f>
        <v>#REF!</v>
      </c>
      <c r="L59" s="3" t="str">
        <f t="shared" ca="1" si="1"/>
        <v>,1</v>
      </c>
      <c r="M59" s="3" t="str">
        <f t="shared" ca="1" si="2"/>
        <v>C2</v>
      </c>
      <c r="N59" s="3" t="str">
        <f t="shared" ca="1" si="3"/>
        <v>C2</v>
      </c>
    </row>
    <row r="60" spans="1:14" s="72" customFormat="1" ht="45" customHeight="1" x14ac:dyDescent="0.2">
      <c r="A60" s="108"/>
      <c r="B60" s="21" t="s">
        <v>164</v>
      </c>
      <c r="C60" s="22" t="s">
        <v>293</v>
      </c>
      <c r="D60" s="109" t="s">
        <v>294</v>
      </c>
      <c r="E60" s="110"/>
      <c r="F60" s="111"/>
      <c r="G60" s="66"/>
      <c r="H60" s="61"/>
      <c r="I60" s="5" t="str">
        <f t="shared" ca="1" si="0"/>
        <v>LOCKED</v>
      </c>
      <c r="J60" s="1" t="str">
        <f t="shared" si="4"/>
        <v>Supply and Installation of Precast Adjustable Bike Lane Curbs</v>
      </c>
      <c r="K60" s="2" t="e">
        <f>MATCH(J60,#REF!,0)</f>
        <v>#REF!</v>
      </c>
      <c r="L60" s="3" t="str">
        <f t="shared" ca="1" si="1"/>
        <v>,1</v>
      </c>
      <c r="M60" s="3" t="str">
        <f t="shared" ca="1" si="2"/>
        <v>,1</v>
      </c>
      <c r="N60" s="3" t="str">
        <f t="shared" ca="1" si="3"/>
        <v>C2</v>
      </c>
    </row>
    <row r="61" spans="1:14" s="72" customFormat="1" ht="75" customHeight="1" x14ac:dyDescent="0.2">
      <c r="A61" s="108"/>
      <c r="B61" s="112" t="s">
        <v>122</v>
      </c>
      <c r="C61" s="22" t="s">
        <v>295</v>
      </c>
      <c r="D61" s="109"/>
      <c r="E61" s="110" t="s">
        <v>62</v>
      </c>
      <c r="F61" s="75">
        <v>315</v>
      </c>
      <c r="G61" s="10"/>
      <c r="H61" s="11">
        <f>ROUND(G61*F61,2)</f>
        <v>0</v>
      </c>
      <c r="I61" s="5" t="str">
        <f t="shared" ca="1" si="0"/>
        <v/>
      </c>
      <c r="J61" s="1" t="str">
        <f t="shared" si="4"/>
        <v>Supply and Installation of Precast Adjustable Bike Lane Curb with Drainage Channel (Complete with 450mm 15M Deformed Bar, 2 each)each</v>
      </c>
      <c r="K61" s="2" t="e">
        <f>MATCH(J61,#REF!,0)</f>
        <v>#REF!</v>
      </c>
      <c r="L61" s="3" t="str">
        <f t="shared" ca="1" si="1"/>
        <v>,1</v>
      </c>
      <c r="M61" s="3" t="str">
        <f t="shared" ca="1" si="2"/>
        <v>C2</v>
      </c>
      <c r="N61" s="3" t="str">
        <f t="shared" ca="1" si="3"/>
        <v>C2</v>
      </c>
    </row>
    <row r="62" spans="1:14" s="72" customFormat="1" ht="75" customHeight="1" x14ac:dyDescent="0.2">
      <c r="A62" s="108"/>
      <c r="B62" s="112" t="s">
        <v>123</v>
      </c>
      <c r="C62" s="22" t="s">
        <v>296</v>
      </c>
      <c r="D62" s="109"/>
      <c r="E62" s="110" t="s">
        <v>62</v>
      </c>
      <c r="F62" s="75">
        <v>38</v>
      </c>
      <c r="G62" s="10"/>
      <c r="H62" s="11">
        <f>ROUND(G62*F62,2)</f>
        <v>0</v>
      </c>
      <c r="I62" s="5" t="str">
        <f t="shared" ca="1" si="0"/>
        <v/>
      </c>
      <c r="J62" s="1" t="str">
        <f t="shared" si="4"/>
        <v>Supply and Installation of Precast Adjustable Bike Lane Curb End Unit (Complete with 450mm 15M Deformed Bar, 3 each)each</v>
      </c>
      <c r="K62" s="2" t="e">
        <f>MATCH(J62,#REF!,0)</f>
        <v>#REF!</v>
      </c>
      <c r="L62" s="3" t="str">
        <f t="shared" ca="1" si="1"/>
        <v>,1</v>
      </c>
      <c r="M62" s="3" t="str">
        <f t="shared" ca="1" si="2"/>
        <v>C2</v>
      </c>
      <c r="N62" s="3" t="str">
        <f t="shared" ca="1" si="3"/>
        <v>C2</v>
      </c>
    </row>
    <row r="63" spans="1:14" s="82" customFormat="1" ht="45" customHeight="1" x14ac:dyDescent="0.2">
      <c r="A63" s="76" t="s">
        <v>81</v>
      </c>
      <c r="B63" s="77" t="s">
        <v>165</v>
      </c>
      <c r="C63" s="78" t="s">
        <v>154</v>
      </c>
      <c r="D63" s="85" t="s">
        <v>224</v>
      </c>
      <c r="E63" s="71"/>
      <c r="F63" s="66"/>
      <c r="G63" s="61"/>
      <c r="H63" s="67"/>
      <c r="I63" s="5" t="str">
        <f t="shared" ca="1" si="0"/>
        <v>LOCKED</v>
      </c>
      <c r="J63" s="1" t="str">
        <f t="shared" si="4"/>
        <v>C001Concrete Pavements, Median Slabs, Bull-noses, and Safety MediansCW 3310-R17</v>
      </c>
      <c r="K63" s="2" t="e">
        <f>MATCH(J63,#REF!,0)</f>
        <v>#REF!</v>
      </c>
      <c r="L63" s="3" t="str">
        <f t="shared" ca="1" si="1"/>
        <v>,1</v>
      </c>
      <c r="M63" s="3" t="str">
        <f t="shared" ca="1" si="2"/>
        <v>C2</v>
      </c>
      <c r="N63" s="3" t="str">
        <f t="shared" ca="1" si="3"/>
        <v>C2</v>
      </c>
    </row>
    <row r="64" spans="1:14" s="82" customFormat="1" ht="45" customHeight="1" x14ac:dyDescent="0.2">
      <c r="A64" s="76" t="s">
        <v>82</v>
      </c>
      <c r="B64" s="84" t="s">
        <v>122</v>
      </c>
      <c r="C64" s="78" t="s">
        <v>67</v>
      </c>
      <c r="D64" s="85" t="s">
        <v>54</v>
      </c>
      <c r="E64" s="80" t="s">
        <v>59</v>
      </c>
      <c r="F64" s="86">
        <v>270</v>
      </c>
      <c r="G64" s="81"/>
      <c r="H64" s="11">
        <f t="shared" ref="H64:H65" si="15">ROUND(G64*F64,2)</f>
        <v>0</v>
      </c>
      <c r="I64" s="5" t="str">
        <f t="shared" ca="1" si="0"/>
        <v/>
      </c>
      <c r="J64" s="1" t="str">
        <f t="shared" si="4"/>
        <v>C011Construction of 150 mm Concrete Pavement (Reinforced)m²</v>
      </c>
      <c r="K64" s="2" t="e">
        <f>MATCH(J64,#REF!,0)</f>
        <v>#REF!</v>
      </c>
      <c r="L64" s="3" t="str">
        <f t="shared" ca="1" si="1"/>
        <v>,1</v>
      </c>
      <c r="M64" s="3" t="str">
        <f t="shared" ca="1" si="2"/>
        <v>C2</v>
      </c>
      <c r="N64" s="3" t="str">
        <f t="shared" ca="1" si="3"/>
        <v>C2</v>
      </c>
    </row>
    <row r="65" spans="1:14" s="82" customFormat="1" ht="45" customHeight="1" x14ac:dyDescent="0.2">
      <c r="A65" s="76" t="s">
        <v>83</v>
      </c>
      <c r="B65" s="84" t="s">
        <v>123</v>
      </c>
      <c r="C65" s="78" t="s">
        <v>137</v>
      </c>
      <c r="D65" s="85" t="s">
        <v>119</v>
      </c>
      <c r="E65" s="80" t="s">
        <v>59</v>
      </c>
      <c r="F65" s="86">
        <v>115</v>
      </c>
      <c r="G65" s="81"/>
      <c r="H65" s="11">
        <f t="shared" si="15"/>
        <v>0</v>
      </c>
      <c r="I65" s="5" t="str">
        <f t="shared" ca="1" si="0"/>
        <v/>
      </c>
      <c r="J65" s="1" t="str">
        <f t="shared" si="4"/>
        <v>C015Construction of Monolithic Concrete Median SlabsSD-226Am²</v>
      </c>
      <c r="K65" s="2" t="e">
        <f>MATCH(J65,#REF!,0)</f>
        <v>#REF!</v>
      </c>
      <c r="L65" s="3" t="str">
        <f t="shared" ca="1" si="1"/>
        <v>,1</v>
      </c>
      <c r="M65" s="3" t="str">
        <f t="shared" ca="1" si="2"/>
        <v>C2</v>
      </c>
      <c r="N65" s="3" t="str">
        <f t="shared" ca="1" si="3"/>
        <v>C2</v>
      </c>
    </row>
    <row r="66" spans="1:14" s="82" customFormat="1" ht="45" customHeight="1" x14ac:dyDescent="0.2">
      <c r="A66" s="76" t="s">
        <v>133</v>
      </c>
      <c r="B66" s="77" t="s">
        <v>166</v>
      </c>
      <c r="C66" s="78" t="s">
        <v>130</v>
      </c>
      <c r="D66" s="85" t="s">
        <v>224</v>
      </c>
      <c r="E66" s="71"/>
      <c r="F66" s="66"/>
      <c r="G66" s="61"/>
      <c r="H66" s="67"/>
      <c r="I66" s="5" t="str">
        <f t="shared" ca="1" si="0"/>
        <v>LOCKED</v>
      </c>
      <c r="J66" s="1" t="str">
        <f t="shared" si="4"/>
        <v>C032Concrete Curbs, Curb and Gutter, and Splash StripsCW 3310-R17</v>
      </c>
      <c r="K66" s="2" t="e">
        <f>MATCH(J66,#REF!,0)</f>
        <v>#REF!</v>
      </c>
      <c r="L66" s="3" t="str">
        <f t="shared" ca="1" si="1"/>
        <v>,1</v>
      </c>
      <c r="M66" s="3" t="str">
        <f t="shared" ca="1" si="2"/>
        <v>C2</v>
      </c>
      <c r="N66" s="3" t="str">
        <f t="shared" ca="1" si="3"/>
        <v>C2</v>
      </c>
    </row>
    <row r="67" spans="1:14" s="82" customFormat="1" ht="45" customHeight="1" x14ac:dyDescent="0.2">
      <c r="A67" s="76" t="s">
        <v>259</v>
      </c>
      <c r="B67" s="84" t="s">
        <v>122</v>
      </c>
      <c r="C67" s="78" t="s">
        <v>230</v>
      </c>
      <c r="D67" s="85" t="s">
        <v>169</v>
      </c>
      <c r="E67" s="80" t="s">
        <v>63</v>
      </c>
      <c r="F67" s="86">
        <v>130</v>
      </c>
      <c r="G67" s="81"/>
      <c r="H67" s="11">
        <f>ROUND(G67*F67,2)</f>
        <v>0</v>
      </c>
      <c r="I67" s="5" t="str">
        <f t="shared" ca="1" si="0"/>
        <v/>
      </c>
      <c r="J67" s="1" t="str">
        <f t="shared" si="4"/>
        <v>C034BConstruction of Barrier (180 mm ht, Separate)SD-203Am</v>
      </c>
      <c r="K67" s="2" t="e">
        <f>MATCH(J67,#REF!,0)</f>
        <v>#REF!</v>
      </c>
      <c r="L67" s="3" t="str">
        <f t="shared" ca="1" si="1"/>
        <v>,1</v>
      </c>
      <c r="M67" s="3" t="str">
        <f t="shared" ca="1" si="2"/>
        <v>C2</v>
      </c>
      <c r="N67" s="3" t="str">
        <f t="shared" ca="1" si="3"/>
        <v>C2</v>
      </c>
    </row>
    <row r="68" spans="1:14" s="82" customFormat="1" ht="30" customHeight="1" x14ac:dyDescent="0.2">
      <c r="A68" s="76" t="s">
        <v>9</v>
      </c>
      <c r="B68" s="77" t="s">
        <v>195</v>
      </c>
      <c r="C68" s="78" t="s">
        <v>213</v>
      </c>
      <c r="D68" s="85" t="s">
        <v>3</v>
      </c>
      <c r="E68" s="80" t="s">
        <v>59</v>
      </c>
      <c r="F68" s="86">
        <v>385</v>
      </c>
      <c r="G68" s="81"/>
      <c r="H68" s="11">
        <f t="shared" ref="H68:H69" si="16">ROUND(G68*F68,2)</f>
        <v>0</v>
      </c>
      <c r="I68" s="5" t="str">
        <f t="shared" ca="1" si="0"/>
        <v/>
      </c>
      <c r="J68" s="1" t="str">
        <f t="shared" si="4"/>
        <v>C051100 mm Concrete SidewalkCW 3325-R5m²</v>
      </c>
      <c r="K68" s="2" t="e">
        <f>MATCH(J68,#REF!,0)</f>
        <v>#REF!</v>
      </c>
      <c r="L68" s="3" t="str">
        <f t="shared" ca="1" si="1"/>
        <v>,1</v>
      </c>
      <c r="M68" s="3" t="str">
        <f t="shared" ca="1" si="2"/>
        <v>C2</v>
      </c>
      <c r="N68" s="3" t="str">
        <f t="shared" ca="1" si="3"/>
        <v>C2</v>
      </c>
    </row>
    <row r="69" spans="1:14" s="82" customFormat="1" ht="30" customHeight="1" x14ac:dyDescent="0.2">
      <c r="A69" s="76" t="s">
        <v>10</v>
      </c>
      <c r="B69" s="77" t="s">
        <v>196</v>
      </c>
      <c r="C69" s="78" t="s">
        <v>48</v>
      </c>
      <c r="D69" s="85" t="s">
        <v>197</v>
      </c>
      <c r="E69" s="80" t="s">
        <v>59</v>
      </c>
      <c r="F69" s="86">
        <v>20</v>
      </c>
      <c r="G69" s="81"/>
      <c r="H69" s="11">
        <f t="shared" si="16"/>
        <v>0</v>
      </c>
      <c r="I69" s="5" t="str">
        <f t="shared" ca="1" si="0"/>
        <v/>
      </c>
      <c r="J69" s="1" t="str">
        <f t="shared" si="4"/>
        <v>C052Interlocking Paving StonesCW 3330-R5m²</v>
      </c>
      <c r="K69" s="2" t="e">
        <f>MATCH(J69,#REF!,0)</f>
        <v>#REF!</v>
      </c>
      <c r="L69" s="3" t="str">
        <f t="shared" ca="1" si="1"/>
        <v>,1</v>
      </c>
      <c r="M69" s="3" t="str">
        <f t="shared" ca="1" si="2"/>
        <v>C2</v>
      </c>
      <c r="N69" s="3" t="str">
        <f t="shared" ca="1" si="3"/>
        <v>C2</v>
      </c>
    </row>
    <row r="70" spans="1:14" s="82" customFormat="1" ht="45" customHeight="1" x14ac:dyDescent="0.2">
      <c r="A70" s="76" t="s">
        <v>11</v>
      </c>
      <c r="B70" s="77" t="s">
        <v>297</v>
      </c>
      <c r="C70" s="78" t="s">
        <v>298</v>
      </c>
      <c r="D70" s="85" t="s">
        <v>258</v>
      </c>
      <c r="E70" s="71"/>
      <c r="F70" s="66"/>
      <c r="G70" s="61"/>
      <c r="H70" s="67"/>
      <c r="I70" s="5" t="str">
        <f t="shared" ref="I70:I133" ca="1" si="17">IF(CELL("protect",$G70)=1, "LOCKED", "")</f>
        <v>LOCKED</v>
      </c>
      <c r="J70" s="1" t="str">
        <f t="shared" si="4"/>
        <v>C055Construction of Asphaltic Concrete Bike Path (75mm)CW 3410-R12</v>
      </c>
      <c r="K70" s="2" t="e">
        <f>MATCH(J70,#REF!,0)</f>
        <v>#REF!</v>
      </c>
      <c r="L70" s="3" t="str">
        <f t="shared" ref="L70:L133" ca="1" si="18">CELL("format",$F70)</f>
        <v>,1</v>
      </c>
      <c r="M70" s="3" t="str">
        <f t="shared" ref="M70:M133" ca="1" si="19">CELL("format",$G70)</f>
        <v>C2</v>
      </c>
      <c r="N70" s="3" t="str">
        <f t="shared" ref="N70:N133" ca="1" si="20">CELL("format",$H70)</f>
        <v>C2</v>
      </c>
    </row>
    <row r="71" spans="1:14" s="82" customFormat="1" ht="30" customHeight="1" x14ac:dyDescent="0.2">
      <c r="A71" s="76" t="s">
        <v>138</v>
      </c>
      <c r="B71" s="84" t="s">
        <v>122</v>
      </c>
      <c r="C71" s="78" t="s">
        <v>128</v>
      </c>
      <c r="D71" s="85"/>
      <c r="E71" s="71"/>
      <c r="F71" s="66"/>
      <c r="G71" s="61"/>
      <c r="H71" s="67"/>
      <c r="I71" s="5" t="str">
        <f t="shared" ca="1" si="17"/>
        <v>LOCKED</v>
      </c>
      <c r="J71" s="1" t="str">
        <f t="shared" ref="J71:J134" si="21">CLEAN(CONCATENATE(TRIM($A71),TRIM($C71),IF(LEFT($D71)&lt;&gt;"E",TRIM($D71),),TRIM($E71)))</f>
        <v>C056Main Line Paving</v>
      </c>
      <c r="K71" s="2" t="e">
        <f>MATCH(J71,#REF!,0)</f>
        <v>#REF!</v>
      </c>
      <c r="L71" s="3" t="str">
        <f t="shared" ca="1" si="18"/>
        <v>,1</v>
      </c>
      <c r="M71" s="3" t="str">
        <f t="shared" ca="1" si="19"/>
        <v>C2</v>
      </c>
      <c r="N71" s="3" t="str">
        <f t="shared" ca="1" si="20"/>
        <v>C2</v>
      </c>
    </row>
    <row r="72" spans="1:14" s="82" customFormat="1" ht="30" customHeight="1" x14ac:dyDescent="0.2">
      <c r="A72" s="76" t="s">
        <v>139</v>
      </c>
      <c r="B72" s="104" t="s">
        <v>185</v>
      </c>
      <c r="C72" s="78" t="s">
        <v>191</v>
      </c>
      <c r="D72" s="85"/>
      <c r="E72" s="80" t="s">
        <v>61</v>
      </c>
      <c r="F72" s="86">
        <v>130</v>
      </c>
      <c r="G72" s="81"/>
      <c r="H72" s="11">
        <f>ROUND(G72*F72,2)</f>
        <v>0</v>
      </c>
      <c r="I72" s="5" t="str">
        <f t="shared" ca="1" si="17"/>
        <v/>
      </c>
      <c r="J72" s="1" t="str">
        <f t="shared" si="21"/>
        <v>C058Type IAtonne</v>
      </c>
      <c r="K72" s="2" t="e">
        <f>MATCH(J72,#REF!,0)</f>
        <v>#REF!</v>
      </c>
      <c r="L72" s="3" t="str">
        <f t="shared" ca="1" si="18"/>
        <v>,1</v>
      </c>
      <c r="M72" s="3" t="str">
        <f t="shared" ca="1" si="19"/>
        <v>C2</v>
      </c>
      <c r="N72" s="3" t="str">
        <f t="shared" ca="1" si="20"/>
        <v>C2</v>
      </c>
    </row>
    <row r="73" spans="1:14" ht="30" customHeight="1" x14ac:dyDescent="0.2">
      <c r="A73" s="61"/>
      <c r="B73" s="107"/>
      <c r="C73" s="87" t="s">
        <v>76</v>
      </c>
      <c r="D73" s="64"/>
      <c r="E73" s="71"/>
      <c r="F73" s="66"/>
      <c r="G73" s="61"/>
      <c r="H73" s="67"/>
      <c r="I73" s="5" t="str">
        <f t="shared" ca="1" si="17"/>
        <v>LOCKED</v>
      </c>
      <c r="J73" s="1" t="str">
        <f t="shared" si="21"/>
        <v>JOINT AND CRACK SEALING</v>
      </c>
      <c r="K73" s="2" t="e">
        <f>MATCH(J73,#REF!,0)</f>
        <v>#REF!</v>
      </c>
      <c r="L73" s="3" t="str">
        <f t="shared" ca="1" si="18"/>
        <v>,1</v>
      </c>
      <c r="M73" s="3" t="str">
        <f t="shared" ca="1" si="19"/>
        <v>C2</v>
      </c>
      <c r="N73" s="3" t="str">
        <f t="shared" ca="1" si="20"/>
        <v>C2</v>
      </c>
    </row>
    <row r="74" spans="1:14" s="82" customFormat="1" ht="45" customHeight="1" x14ac:dyDescent="0.2">
      <c r="A74" s="76" t="s">
        <v>84</v>
      </c>
      <c r="B74" s="77" t="s">
        <v>227</v>
      </c>
      <c r="C74" s="78" t="s">
        <v>214</v>
      </c>
      <c r="D74" s="85" t="s">
        <v>198</v>
      </c>
      <c r="E74" s="80" t="s">
        <v>63</v>
      </c>
      <c r="F74" s="86">
        <v>250</v>
      </c>
      <c r="G74" s="81"/>
      <c r="H74" s="11">
        <f>ROUND(G74*F74,2)</f>
        <v>0</v>
      </c>
      <c r="I74" s="5" t="str">
        <f t="shared" ca="1" si="17"/>
        <v/>
      </c>
      <c r="J74" s="1" t="str">
        <f t="shared" si="21"/>
        <v>D005Longitudinal Joint &amp; Crack Filling ( &gt; 25 mm in width )CW 3250-R7m</v>
      </c>
      <c r="K74" s="2" t="e">
        <f>MATCH(J74,#REF!,0)</f>
        <v>#REF!</v>
      </c>
      <c r="L74" s="3" t="str">
        <f t="shared" ca="1" si="18"/>
        <v>,1</v>
      </c>
      <c r="M74" s="3" t="str">
        <f t="shared" ca="1" si="19"/>
        <v>C2</v>
      </c>
      <c r="N74" s="3" t="str">
        <f t="shared" ca="1" si="20"/>
        <v>C2</v>
      </c>
    </row>
    <row r="75" spans="1:14" s="82" customFormat="1" ht="30" customHeight="1" x14ac:dyDescent="0.2">
      <c r="A75" s="76" t="s">
        <v>167</v>
      </c>
      <c r="B75" s="77" t="s">
        <v>299</v>
      </c>
      <c r="C75" s="78" t="s">
        <v>33</v>
      </c>
      <c r="D75" s="85" t="s">
        <v>198</v>
      </c>
      <c r="E75" s="80" t="s">
        <v>63</v>
      </c>
      <c r="F75" s="86">
        <v>100</v>
      </c>
      <c r="G75" s="81"/>
      <c r="H75" s="11">
        <f>ROUND(G75*F75,2)</f>
        <v>0</v>
      </c>
      <c r="I75" s="5" t="str">
        <f t="shared" ca="1" si="17"/>
        <v/>
      </c>
      <c r="J75" s="1" t="str">
        <f t="shared" si="21"/>
        <v>D006Reflective Crack MaintenanceCW 3250-R7m</v>
      </c>
      <c r="K75" s="2" t="e">
        <f>MATCH(J75,#REF!,0)</f>
        <v>#REF!</v>
      </c>
      <c r="L75" s="3" t="str">
        <f t="shared" ca="1" si="18"/>
        <v>,1</v>
      </c>
      <c r="M75" s="3" t="str">
        <f t="shared" ca="1" si="19"/>
        <v>C2</v>
      </c>
      <c r="N75" s="3" t="str">
        <f t="shared" ca="1" si="20"/>
        <v>C2</v>
      </c>
    </row>
    <row r="76" spans="1:14" ht="45" customHeight="1" x14ac:dyDescent="0.2">
      <c r="A76" s="61"/>
      <c r="B76" s="107"/>
      <c r="C76" s="87" t="s">
        <v>77</v>
      </c>
      <c r="D76" s="64"/>
      <c r="E76" s="71"/>
      <c r="F76" s="66"/>
      <c r="G76" s="61"/>
      <c r="H76" s="67"/>
      <c r="I76" s="5" t="str">
        <f t="shared" ca="1" si="17"/>
        <v>LOCKED</v>
      </c>
      <c r="J76" s="1" t="str">
        <f t="shared" si="21"/>
        <v>ASSOCIATED DRAINAGE AND UNDERGROUND WORKS</v>
      </c>
      <c r="K76" s="2" t="e">
        <f>MATCH(J76,#REF!,0)</f>
        <v>#REF!</v>
      </c>
      <c r="L76" s="3" t="str">
        <f t="shared" ca="1" si="18"/>
        <v>,1</v>
      </c>
      <c r="M76" s="3" t="str">
        <f t="shared" ca="1" si="19"/>
        <v>C2</v>
      </c>
      <c r="N76" s="3" t="str">
        <f t="shared" ca="1" si="20"/>
        <v>C2</v>
      </c>
    </row>
    <row r="77" spans="1:14" s="82" customFormat="1" ht="30" customHeight="1" x14ac:dyDescent="0.2">
      <c r="A77" s="76" t="s">
        <v>85</v>
      </c>
      <c r="B77" s="77" t="s">
        <v>300</v>
      </c>
      <c r="C77" s="78" t="s">
        <v>140</v>
      </c>
      <c r="D77" s="85" t="s">
        <v>5</v>
      </c>
      <c r="E77" s="71"/>
      <c r="F77" s="66"/>
      <c r="G77" s="61"/>
      <c r="H77" s="67"/>
      <c r="I77" s="5" t="str">
        <f t="shared" ca="1" si="17"/>
        <v>LOCKED</v>
      </c>
      <c r="J77" s="1" t="str">
        <f t="shared" si="21"/>
        <v>E003Catch BasinCW 2130-R12</v>
      </c>
      <c r="K77" s="2" t="e">
        <f>MATCH(J77,#REF!,0)</f>
        <v>#REF!</v>
      </c>
      <c r="L77" s="3" t="str">
        <f t="shared" ca="1" si="18"/>
        <v>,1</v>
      </c>
      <c r="M77" s="3" t="str">
        <f t="shared" ca="1" si="19"/>
        <v>C2</v>
      </c>
      <c r="N77" s="3" t="str">
        <f t="shared" ca="1" si="20"/>
        <v>C2</v>
      </c>
    </row>
    <row r="78" spans="1:14" s="82" customFormat="1" ht="30" customHeight="1" x14ac:dyDescent="0.2">
      <c r="A78" s="76" t="s">
        <v>86</v>
      </c>
      <c r="B78" s="84" t="s">
        <v>122</v>
      </c>
      <c r="C78" s="78" t="s">
        <v>231</v>
      </c>
      <c r="D78" s="85"/>
      <c r="E78" s="80" t="s">
        <v>62</v>
      </c>
      <c r="F78" s="86">
        <v>1</v>
      </c>
      <c r="G78" s="81"/>
      <c r="H78" s="11">
        <f>ROUND(G78*F78,2)</f>
        <v>0</v>
      </c>
      <c r="I78" s="5" t="str">
        <f t="shared" ca="1" si="17"/>
        <v/>
      </c>
      <c r="J78" s="1" t="str">
        <f t="shared" si="21"/>
        <v>E004SD-024, 1200 mm deepeach</v>
      </c>
      <c r="K78" s="2" t="e">
        <f>MATCH(J78,#REF!,0)</f>
        <v>#REF!</v>
      </c>
      <c r="L78" s="3" t="str">
        <f t="shared" ca="1" si="18"/>
        <v>,1</v>
      </c>
      <c r="M78" s="3" t="str">
        <f t="shared" ca="1" si="19"/>
        <v>C2</v>
      </c>
      <c r="N78" s="3" t="str">
        <f t="shared" ca="1" si="20"/>
        <v>C2</v>
      </c>
    </row>
    <row r="79" spans="1:14" s="97" customFormat="1" ht="30" customHeight="1" x14ac:dyDescent="0.2">
      <c r="A79" s="113" t="s">
        <v>237</v>
      </c>
      <c r="B79" s="90" t="s">
        <v>123</v>
      </c>
      <c r="C79" s="91" t="s">
        <v>232</v>
      </c>
      <c r="D79" s="92"/>
      <c r="E79" s="93" t="s">
        <v>62</v>
      </c>
      <c r="F79" s="86">
        <v>4</v>
      </c>
      <c r="G79" s="95"/>
      <c r="H79" s="96">
        <f>ROUND(G79*F79,2)</f>
        <v>0</v>
      </c>
      <c r="I79" s="5" t="str">
        <f t="shared" ca="1" si="17"/>
        <v/>
      </c>
      <c r="J79" s="1" t="str">
        <f t="shared" si="21"/>
        <v>E004ASD-024, 1800 mm deepeach</v>
      </c>
      <c r="K79" s="2" t="e">
        <f>MATCH(J79,#REF!,0)</f>
        <v>#REF!</v>
      </c>
      <c r="L79" s="3" t="str">
        <f t="shared" ca="1" si="18"/>
        <v>,1</v>
      </c>
      <c r="M79" s="3" t="str">
        <f t="shared" ca="1" si="19"/>
        <v>C2</v>
      </c>
      <c r="N79" s="3" t="str">
        <f t="shared" ca="1" si="20"/>
        <v>C2</v>
      </c>
    </row>
    <row r="80" spans="1:14" s="82" customFormat="1" ht="30" customHeight="1" x14ac:dyDescent="0.2">
      <c r="A80" s="76" t="s">
        <v>178</v>
      </c>
      <c r="B80" s="77" t="s">
        <v>301</v>
      </c>
      <c r="C80" s="78" t="s">
        <v>179</v>
      </c>
      <c r="D80" s="85" t="s">
        <v>5</v>
      </c>
      <c r="E80" s="65"/>
      <c r="F80" s="66"/>
      <c r="G80" s="61"/>
      <c r="H80" s="67"/>
      <c r="I80" s="5" t="str">
        <f t="shared" ca="1" si="17"/>
        <v>LOCKED</v>
      </c>
      <c r="J80" s="1" t="str">
        <f t="shared" si="21"/>
        <v>E007DRemove and Replace Existing Catch PitCW 2130-R12</v>
      </c>
      <c r="K80" s="2" t="e">
        <f>MATCH(J80,#REF!,0)</f>
        <v>#REF!</v>
      </c>
      <c r="L80" s="3" t="str">
        <f t="shared" ca="1" si="18"/>
        <v>,1</v>
      </c>
      <c r="M80" s="3" t="str">
        <f t="shared" ca="1" si="19"/>
        <v>C2</v>
      </c>
      <c r="N80" s="3" t="str">
        <f t="shared" ca="1" si="20"/>
        <v>C2</v>
      </c>
    </row>
    <row r="81" spans="1:14" s="82" customFormat="1" ht="30" customHeight="1" x14ac:dyDescent="0.2">
      <c r="A81" s="76" t="s">
        <v>180</v>
      </c>
      <c r="B81" s="84" t="s">
        <v>122</v>
      </c>
      <c r="C81" s="78" t="s">
        <v>141</v>
      </c>
      <c r="D81" s="85"/>
      <c r="E81" s="80" t="s">
        <v>62</v>
      </c>
      <c r="F81" s="86">
        <v>1</v>
      </c>
      <c r="G81" s="81"/>
      <c r="H81" s="11">
        <f>ROUND(G81*F81,2)</f>
        <v>0</v>
      </c>
      <c r="I81" s="5" t="str">
        <f t="shared" ca="1" si="17"/>
        <v/>
      </c>
      <c r="J81" s="1" t="str">
        <f t="shared" si="21"/>
        <v>E007ESD-023each</v>
      </c>
      <c r="K81" s="2" t="e">
        <f>MATCH(J81,#REF!,0)</f>
        <v>#REF!</v>
      </c>
      <c r="L81" s="3" t="str">
        <f t="shared" ca="1" si="18"/>
        <v>,1</v>
      </c>
      <c r="M81" s="3" t="str">
        <f t="shared" ca="1" si="19"/>
        <v>C2</v>
      </c>
      <c r="N81" s="3" t="str">
        <f t="shared" ca="1" si="20"/>
        <v>C2</v>
      </c>
    </row>
    <row r="82" spans="1:14" s="82" customFormat="1" ht="30" customHeight="1" x14ac:dyDescent="0.2">
      <c r="A82" s="76" t="s">
        <v>87</v>
      </c>
      <c r="B82" s="77" t="s">
        <v>302</v>
      </c>
      <c r="C82" s="78" t="s">
        <v>142</v>
      </c>
      <c r="D82" s="85" t="s">
        <v>5</v>
      </c>
      <c r="E82" s="71"/>
      <c r="F82" s="66"/>
      <c r="G82" s="61"/>
      <c r="H82" s="67"/>
      <c r="I82" s="5" t="str">
        <f t="shared" ca="1" si="17"/>
        <v>LOCKED</v>
      </c>
      <c r="J82" s="1" t="str">
        <f t="shared" si="21"/>
        <v>E008Sewer ServiceCW 2130-R12</v>
      </c>
      <c r="K82" s="2" t="e">
        <f>MATCH(J82,#REF!,0)</f>
        <v>#REF!</v>
      </c>
      <c r="L82" s="3" t="str">
        <f t="shared" ca="1" si="18"/>
        <v>,1</v>
      </c>
      <c r="M82" s="3" t="str">
        <f t="shared" ca="1" si="19"/>
        <v>C2</v>
      </c>
      <c r="N82" s="3" t="str">
        <f t="shared" ca="1" si="20"/>
        <v>C2</v>
      </c>
    </row>
    <row r="83" spans="1:14" s="82" customFormat="1" ht="30" customHeight="1" x14ac:dyDescent="0.2">
      <c r="A83" s="76" t="s">
        <v>12</v>
      </c>
      <c r="B83" s="84" t="s">
        <v>122</v>
      </c>
      <c r="C83" s="78" t="s">
        <v>303</v>
      </c>
      <c r="D83" s="85"/>
      <c r="E83" s="71"/>
      <c r="F83" s="66"/>
      <c r="G83" s="61"/>
      <c r="H83" s="67"/>
      <c r="I83" s="5" t="str">
        <f t="shared" ca="1" si="17"/>
        <v>LOCKED</v>
      </c>
      <c r="J83" s="1" t="str">
        <f t="shared" si="21"/>
        <v>E009250 mm, PVC</v>
      </c>
      <c r="K83" s="2" t="e">
        <f>MATCH(J83,#REF!,0)</f>
        <v>#REF!</v>
      </c>
      <c r="L83" s="3" t="str">
        <f t="shared" ca="1" si="18"/>
        <v>,1</v>
      </c>
      <c r="M83" s="3" t="str">
        <f t="shared" ca="1" si="19"/>
        <v>C2</v>
      </c>
      <c r="N83" s="3" t="str">
        <f t="shared" ca="1" si="20"/>
        <v>C2</v>
      </c>
    </row>
    <row r="84" spans="1:14" s="82" customFormat="1" ht="45" customHeight="1" x14ac:dyDescent="0.2">
      <c r="A84" s="76" t="s">
        <v>13</v>
      </c>
      <c r="B84" s="104" t="s">
        <v>185</v>
      </c>
      <c r="C84" s="78" t="s">
        <v>304</v>
      </c>
      <c r="D84" s="85"/>
      <c r="E84" s="80" t="s">
        <v>63</v>
      </c>
      <c r="F84" s="86">
        <v>25</v>
      </c>
      <c r="G84" s="81"/>
      <c r="H84" s="11">
        <f>ROUND(G84*F84,2)</f>
        <v>0</v>
      </c>
      <c r="I84" s="5" t="str">
        <f t="shared" ca="1" si="17"/>
        <v/>
      </c>
      <c r="J84" s="1" t="str">
        <f t="shared" si="21"/>
        <v>E010In a Trench, Class B Type 2 Bedding, Class 2 Backfillm</v>
      </c>
      <c r="K84" s="2" t="e">
        <f>MATCH(J84,#REF!,0)</f>
        <v>#REF!</v>
      </c>
      <c r="L84" s="3" t="str">
        <f t="shared" ca="1" si="18"/>
        <v>,1</v>
      </c>
      <c r="M84" s="3" t="str">
        <f t="shared" ca="1" si="19"/>
        <v>C2</v>
      </c>
      <c r="N84" s="3" t="str">
        <f t="shared" ca="1" si="20"/>
        <v>C2</v>
      </c>
    </row>
    <row r="85" spans="1:14" s="82" customFormat="1" ht="30" customHeight="1" x14ac:dyDescent="0.2">
      <c r="A85" s="76" t="s">
        <v>14</v>
      </c>
      <c r="B85" s="77" t="s">
        <v>305</v>
      </c>
      <c r="C85" s="78" t="s">
        <v>175</v>
      </c>
      <c r="D85" s="85" t="s">
        <v>5</v>
      </c>
      <c r="E85" s="80" t="s">
        <v>63</v>
      </c>
      <c r="F85" s="86">
        <v>15</v>
      </c>
      <c r="G85" s="81"/>
      <c r="H85" s="11">
        <f>ROUND(G85*F85,2)</f>
        <v>0</v>
      </c>
      <c r="I85" s="5" t="str">
        <f t="shared" ca="1" si="17"/>
        <v/>
      </c>
      <c r="J85" s="1" t="str">
        <f t="shared" si="21"/>
        <v>E012Drainage Connection PipeCW 2130-R12m</v>
      </c>
      <c r="K85" s="2" t="e">
        <f>MATCH(J85,#REF!,0)</f>
        <v>#REF!</v>
      </c>
      <c r="L85" s="3" t="str">
        <f t="shared" ca="1" si="18"/>
        <v>,1</v>
      </c>
      <c r="M85" s="3" t="str">
        <f t="shared" ca="1" si="19"/>
        <v>C2</v>
      </c>
      <c r="N85" s="3" t="str">
        <f t="shared" ca="1" si="20"/>
        <v>C2</v>
      </c>
    </row>
    <row r="86" spans="1:14" s="82" customFormat="1" ht="30" customHeight="1" x14ac:dyDescent="0.2">
      <c r="A86" s="76" t="s">
        <v>15</v>
      </c>
      <c r="B86" s="77" t="s">
        <v>306</v>
      </c>
      <c r="C86" s="78" t="s">
        <v>143</v>
      </c>
      <c r="D86" s="85" t="s">
        <v>5</v>
      </c>
      <c r="E86" s="71"/>
      <c r="F86" s="66"/>
      <c r="G86" s="61"/>
      <c r="H86" s="67"/>
      <c r="I86" s="5" t="str">
        <f t="shared" ca="1" si="17"/>
        <v>LOCKED</v>
      </c>
      <c r="J86" s="1" t="str">
        <f t="shared" si="21"/>
        <v>E013Sewer Service RisersCW 2130-R12</v>
      </c>
      <c r="K86" s="2" t="e">
        <f>MATCH(J86,#REF!,0)</f>
        <v>#REF!</v>
      </c>
      <c r="L86" s="3" t="str">
        <f t="shared" ca="1" si="18"/>
        <v>,1</v>
      </c>
      <c r="M86" s="3" t="str">
        <f t="shared" ca="1" si="19"/>
        <v>C2</v>
      </c>
      <c r="N86" s="3" t="str">
        <f t="shared" ca="1" si="20"/>
        <v>C2</v>
      </c>
    </row>
    <row r="87" spans="1:14" s="82" customFormat="1" ht="30" customHeight="1" x14ac:dyDescent="0.2">
      <c r="A87" s="76" t="s">
        <v>16</v>
      </c>
      <c r="B87" s="84" t="s">
        <v>122</v>
      </c>
      <c r="C87" s="78" t="s">
        <v>236</v>
      </c>
      <c r="D87" s="85"/>
      <c r="E87" s="71"/>
      <c r="F87" s="66"/>
      <c r="G87" s="61"/>
      <c r="H87" s="67"/>
      <c r="I87" s="5" t="str">
        <f t="shared" ca="1" si="17"/>
        <v>LOCKED</v>
      </c>
      <c r="J87" s="1" t="str">
        <f t="shared" si="21"/>
        <v>E014250 mm</v>
      </c>
      <c r="K87" s="2" t="e">
        <f>MATCH(J87,#REF!,0)</f>
        <v>#REF!</v>
      </c>
      <c r="L87" s="3" t="str">
        <f t="shared" ca="1" si="18"/>
        <v>,1</v>
      </c>
      <c r="M87" s="3" t="str">
        <f t="shared" ca="1" si="19"/>
        <v>C2</v>
      </c>
      <c r="N87" s="3" t="str">
        <f t="shared" ca="1" si="20"/>
        <v>C2</v>
      </c>
    </row>
    <row r="88" spans="1:14" s="82" customFormat="1" ht="30" customHeight="1" x14ac:dyDescent="0.2">
      <c r="A88" s="76" t="s">
        <v>17</v>
      </c>
      <c r="B88" s="104" t="s">
        <v>185</v>
      </c>
      <c r="C88" s="78" t="s">
        <v>192</v>
      </c>
      <c r="D88" s="85"/>
      <c r="E88" s="80" t="s">
        <v>64</v>
      </c>
      <c r="F88" s="86">
        <v>5</v>
      </c>
      <c r="G88" s="81"/>
      <c r="H88" s="11">
        <f>ROUND(G88*F88,2)</f>
        <v>0</v>
      </c>
      <c r="I88" s="5" t="str">
        <f t="shared" ca="1" si="17"/>
        <v/>
      </c>
      <c r="J88" s="1" t="str">
        <f t="shared" si="21"/>
        <v>E015SD-014vert. m</v>
      </c>
      <c r="K88" s="2" t="e">
        <f>MATCH(J88,#REF!,0)</f>
        <v>#REF!</v>
      </c>
      <c r="L88" s="3" t="str">
        <f t="shared" ca="1" si="18"/>
        <v>,1</v>
      </c>
      <c r="M88" s="3" t="str">
        <f t="shared" ca="1" si="19"/>
        <v>C2</v>
      </c>
      <c r="N88" s="3" t="str">
        <f t="shared" ca="1" si="20"/>
        <v>C2</v>
      </c>
    </row>
    <row r="89" spans="1:14" s="82" customFormat="1" ht="30" customHeight="1" x14ac:dyDescent="0.2">
      <c r="A89" s="76" t="s">
        <v>234</v>
      </c>
      <c r="B89" s="77" t="s">
        <v>307</v>
      </c>
      <c r="C89" s="12" t="s">
        <v>235</v>
      </c>
      <c r="D89" s="13" t="s">
        <v>242</v>
      </c>
      <c r="E89" s="71"/>
      <c r="F89" s="66"/>
      <c r="G89" s="61"/>
      <c r="H89" s="67"/>
      <c r="I89" s="5" t="str">
        <f t="shared" ca="1" si="17"/>
        <v>LOCKED</v>
      </c>
      <c r="J89" s="1" t="str">
        <f t="shared" si="21"/>
        <v>E022ASewer Inspection ( following repair)CW 2145-R4</v>
      </c>
      <c r="K89" s="2" t="e">
        <f>MATCH(J89,#REF!,0)</f>
        <v>#REF!</v>
      </c>
      <c r="L89" s="3" t="str">
        <f t="shared" ca="1" si="18"/>
        <v>,1</v>
      </c>
      <c r="M89" s="3" t="str">
        <f t="shared" ca="1" si="19"/>
        <v>C2</v>
      </c>
      <c r="N89" s="3" t="str">
        <f t="shared" ca="1" si="20"/>
        <v>C2</v>
      </c>
    </row>
    <row r="90" spans="1:14" s="82" customFormat="1" ht="30" customHeight="1" x14ac:dyDescent="0.2">
      <c r="A90" s="76" t="s">
        <v>238</v>
      </c>
      <c r="B90" s="84" t="s">
        <v>122</v>
      </c>
      <c r="C90" s="78" t="s">
        <v>303</v>
      </c>
      <c r="D90" s="85"/>
      <c r="E90" s="80" t="s">
        <v>63</v>
      </c>
      <c r="F90" s="86">
        <v>100</v>
      </c>
      <c r="G90" s="81"/>
      <c r="H90" s="11">
        <f t="shared" ref="H90" si="22">ROUND(G90*F90,2)</f>
        <v>0</v>
      </c>
      <c r="I90" s="5" t="str">
        <f t="shared" ca="1" si="17"/>
        <v/>
      </c>
      <c r="J90" s="1" t="str">
        <f t="shared" si="21"/>
        <v>E022D250 mm, PVCm</v>
      </c>
      <c r="K90" s="2" t="e">
        <f>MATCH(J90,#REF!,0)</f>
        <v>#REF!</v>
      </c>
      <c r="L90" s="3" t="str">
        <f t="shared" ca="1" si="18"/>
        <v>,1</v>
      </c>
      <c r="M90" s="3" t="str">
        <f t="shared" ca="1" si="19"/>
        <v>C2</v>
      </c>
      <c r="N90" s="3" t="str">
        <f t="shared" ca="1" si="20"/>
        <v>C2</v>
      </c>
    </row>
    <row r="91" spans="1:14" s="114" customFormat="1" ht="30" customHeight="1" x14ac:dyDescent="0.2">
      <c r="A91" s="76" t="s">
        <v>18</v>
      </c>
      <c r="B91" s="77" t="s">
        <v>308</v>
      </c>
      <c r="C91" s="14" t="s">
        <v>239</v>
      </c>
      <c r="D91" s="15" t="s">
        <v>240</v>
      </c>
      <c r="E91" s="71"/>
      <c r="F91" s="66"/>
      <c r="G91" s="61"/>
      <c r="H91" s="67"/>
      <c r="I91" s="5" t="str">
        <f t="shared" ca="1" si="17"/>
        <v>LOCKED</v>
      </c>
      <c r="J91" s="1" t="str">
        <f t="shared" si="21"/>
        <v>E023Frames &amp; CoversCW 3210-R8</v>
      </c>
      <c r="K91" s="2" t="e">
        <f>MATCH(J91,#REF!,0)</f>
        <v>#REF!</v>
      </c>
      <c r="L91" s="3" t="str">
        <f t="shared" ca="1" si="18"/>
        <v>,1</v>
      </c>
      <c r="M91" s="3" t="str">
        <f t="shared" ca="1" si="19"/>
        <v>C2</v>
      </c>
      <c r="N91" s="3" t="str">
        <f t="shared" ca="1" si="20"/>
        <v>C2</v>
      </c>
    </row>
    <row r="92" spans="1:14" s="82" customFormat="1" ht="45" customHeight="1" x14ac:dyDescent="0.2">
      <c r="A92" s="76" t="s">
        <v>19</v>
      </c>
      <c r="B92" s="84" t="s">
        <v>122</v>
      </c>
      <c r="C92" s="12" t="s">
        <v>260</v>
      </c>
      <c r="D92" s="85"/>
      <c r="E92" s="80" t="s">
        <v>62</v>
      </c>
      <c r="F92" s="86">
        <v>9</v>
      </c>
      <c r="G92" s="81"/>
      <c r="H92" s="11">
        <f t="shared" ref="H92:H96" si="23">ROUND(G92*F92,2)</f>
        <v>0</v>
      </c>
      <c r="I92" s="5" t="str">
        <f t="shared" ca="1" si="17"/>
        <v/>
      </c>
      <c r="J92" s="1" t="str">
        <f t="shared" si="21"/>
        <v>E024AP-006 - Standard Frame for Manhole and Catch Basineach</v>
      </c>
      <c r="K92" s="2" t="e">
        <f>MATCH(J92,#REF!,0)</f>
        <v>#REF!</v>
      </c>
      <c r="L92" s="3" t="str">
        <f t="shared" ca="1" si="18"/>
        <v>,1</v>
      </c>
      <c r="M92" s="3" t="str">
        <f t="shared" ca="1" si="19"/>
        <v>C2</v>
      </c>
      <c r="N92" s="3" t="str">
        <f t="shared" ca="1" si="20"/>
        <v>C2</v>
      </c>
    </row>
    <row r="93" spans="1:14" s="82" customFormat="1" ht="45" customHeight="1" x14ac:dyDescent="0.2">
      <c r="A93" s="76" t="s">
        <v>20</v>
      </c>
      <c r="B93" s="84" t="s">
        <v>123</v>
      </c>
      <c r="C93" s="12" t="s">
        <v>261</v>
      </c>
      <c r="D93" s="85"/>
      <c r="E93" s="80" t="s">
        <v>62</v>
      </c>
      <c r="F93" s="86">
        <v>5</v>
      </c>
      <c r="G93" s="81"/>
      <c r="H93" s="11">
        <f t="shared" si="23"/>
        <v>0</v>
      </c>
      <c r="I93" s="5" t="str">
        <f t="shared" ca="1" si="17"/>
        <v/>
      </c>
      <c r="J93" s="1" t="str">
        <f t="shared" si="21"/>
        <v>E025AP-007 - Standard Solid Cover for Standard Frameeach</v>
      </c>
      <c r="K93" s="2" t="e">
        <f>MATCH(J93,#REF!,0)</f>
        <v>#REF!</v>
      </c>
      <c r="L93" s="3" t="str">
        <f t="shared" ca="1" si="18"/>
        <v>,1</v>
      </c>
      <c r="M93" s="3" t="str">
        <f t="shared" ca="1" si="19"/>
        <v>C2</v>
      </c>
      <c r="N93" s="3" t="str">
        <f t="shared" ca="1" si="20"/>
        <v>C2</v>
      </c>
    </row>
    <row r="94" spans="1:14" s="82" customFormat="1" ht="45" customHeight="1" x14ac:dyDescent="0.2">
      <c r="A94" s="76" t="s">
        <v>21</v>
      </c>
      <c r="B94" s="84" t="s">
        <v>124</v>
      </c>
      <c r="C94" s="12" t="s">
        <v>262</v>
      </c>
      <c r="D94" s="85"/>
      <c r="E94" s="80" t="s">
        <v>62</v>
      </c>
      <c r="F94" s="86">
        <v>4</v>
      </c>
      <c r="G94" s="81"/>
      <c r="H94" s="11">
        <f t="shared" si="23"/>
        <v>0</v>
      </c>
      <c r="I94" s="5" t="str">
        <f t="shared" ca="1" si="17"/>
        <v/>
      </c>
      <c r="J94" s="1" t="str">
        <f t="shared" si="21"/>
        <v>E026AP-008 - Standard Grated Cover for Standard Frameeach</v>
      </c>
      <c r="K94" s="2" t="e">
        <f>MATCH(J94,#REF!,0)</f>
        <v>#REF!</v>
      </c>
      <c r="L94" s="3" t="str">
        <f t="shared" ca="1" si="18"/>
        <v>,1</v>
      </c>
      <c r="M94" s="3" t="str">
        <f t="shared" ca="1" si="19"/>
        <v>C2</v>
      </c>
      <c r="N94" s="3" t="str">
        <f t="shared" ca="1" si="20"/>
        <v>C2</v>
      </c>
    </row>
    <row r="95" spans="1:14" s="82" customFormat="1" ht="30" customHeight="1" x14ac:dyDescent="0.2">
      <c r="A95" s="76" t="s">
        <v>22</v>
      </c>
      <c r="B95" s="84" t="s">
        <v>125</v>
      </c>
      <c r="C95" s="12" t="s">
        <v>263</v>
      </c>
      <c r="D95" s="85"/>
      <c r="E95" s="80" t="s">
        <v>62</v>
      </c>
      <c r="F95" s="86">
        <v>1</v>
      </c>
      <c r="G95" s="81"/>
      <c r="H95" s="11">
        <f t="shared" si="23"/>
        <v>0</v>
      </c>
      <c r="I95" s="5" t="str">
        <f t="shared" ca="1" si="17"/>
        <v/>
      </c>
      <c r="J95" s="1" t="str">
        <f t="shared" si="21"/>
        <v>E028AP-011 - Barrier Curb and Gutter Frameeach</v>
      </c>
      <c r="K95" s="2" t="e">
        <f>MATCH(J95,#REF!,0)</f>
        <v>#REF!</v>
      </c>
      <c r="L95" s="3" t="str">
        <f t="shared" ca="1" si="18"/>
        <v>,1</v>
      </c>
      <c r="M95" s="3" t="str">
        <f t="shared" ca="1" si="19"/>
        <v>C2</v>
      </c>
      <c r="N95" s="3" t="str">
        <f t="shared" ca="1" si="20"/>
        <v>C2</v>
      </c>
    </row>
    <row r="96" spans="1:14" s="82" customFormat="1" ht="30" customHeight="1" x14ac:dyDescent="0.2">
      <c r="A96" s="76" t="s">
        <v>23</v>
      </c>
      <c r="B96" s="84" t="s">
        <v>126</v>
      </c>
      <c r="C96" s="12" t="s">
        <v>264</v>
      </c>
      <c r="D96" s="85"/>
      <c r="E96" s="80" t="s">
        <v>62</v>
      </c>
      <c r="F96" s="86">
        <v>1</v>
      </c>
      <c r="G96" s="81"/>
      <c r="H96" s="11">
        <f t="shared" si="23"/>
        <v>0</v>
      </c>
      <c r="I96" s="5" t="str">
        <f t="shared" ca="1" si="17"/>
        <v/>
      </c>
      <c r="J96" s="1" t="str">
        <f t="shared" si="21"/>
        <v>E029AP-012 - Barrier Curb and Gutter Covereach</v>
      </c>
      <c r="K96" s="2" t="e">
        <f>MATCH(J96,#REF!,0)</f>
        <v>#REF!</v>
      </c>
      <c r="L96" s="3" t="str">
        <f t="shared" ca="1" si="18"/>
        <v>,1</v>
      </c>
      <c r="M96" s="3" t="str">
        <f t="shared" ca="1" si="19"/>
        <v>C2</v>
      </c>
      <c r="N96" s="3" t="str">
        <f t="shared" ca="1" si="20"/>
        <v>C2</v>
      </c>
    </row>
    <row r="97" spans="1:14" s="114" customFormat="1" ht="30" customHeight="1" x14ac:dyDescent="0.2">
      <c r="A97" s="76" t="s">
        <v>24</v>
      </c>
      <c r="B97" s="77" t="s">
        <v>309</v>
      </c>
      <c r="C97" s="115" t="s">
        <v>144</v>
      </c>
      <c r="D97" s="85" t="s">
        <v>5</v>
      </c>
      <c r="E97" s="71"/>
      <c r="F97" s="66"/>
      <c r="G97" s="61"/>
      <c r="H97" s="67"/>
      <c r="I97" s="5" t="str">
        <f t="shared" ca="1" si="17"/>
        <v>LOCKED</v>
      </c>
      <c r="J97" s="1" t="str">
        <f t="shared" si="21"/>
        <v>E034Connecting to Existing Catch BasinCW 2130-R12</v>
      </c>
      <c r="K97" s="2" t="e">
        <f>MATCH(J97,#REF!,0)</f>
        <v>#REF!</v>
      </c>
      <c r="L97" s="3" t="str">
        <f t="shared" ca="1" si="18"/>
        <v>,1</v>
      </c>
      <c r="M97" s="3" t="str">
        <f t="shared" ca="1" si="19"/>
        <v>C2</v>
      </c>
      <c r="N97" s="3" t="str">
        <f t="shared" ca="1" si="20"/>
        <v>C2</v>
      </c>
    </row>
    <row r="98" spans="1:14" s="114" customFormat="1" ht="30" customHeight="1" x14ac:dyDescent="0.2">
      <c r="A98" s="76" t="s">
        <v>25</v>
      </c>
      <c r="B98" s="84" t="s">
        <v>122</v>
      </c>
      <c r="C98" s="115" t="s">
        <v>233</v>
      </c>
      <c r="D98" s="85"/>
      <c r="E98" s="80" t="s">
        <v>62</v>
      </c>
      <c r="F98" s="86">
        <v>2</v>
      </c>
      <c r="G98" s="81"/>
      <c r="H98" s="11">
        <f>ROUND(G98*F98,2)</f>
        <v>0</v>
      </c>
      <c r="I98" s="5" t="str">
        <f t="shared" ca="1" si="17"/>
        <v/>
      </c>
      <c r="J98" s="1" t="str">
        <f t="shared" si="21"/>
        <v>E035250 mm Drainage Connection Pipeeach</v>
      </c>
      <c r="K98" s="2" t="e">
        <f>MATCH(J98,#REF!,0)</f>
        <v>#REF!</v>
      </c>
      <c r="L98" s="3" t="str">
        <f t="shared" ca="1" si="18"/>
        <v>,1</v>
      </c>
      <c r="M98" s="3" t="str">
        <f t="shared" ca="1" si="19"/>
        <v>C2</v>
      </c>
      <c r="N98" s="3" t="str">
        <f t="shared" ca="1" si="20"/>
        <v>C2</v>
      </c>
    </row>
    <row r="99" spans="1:14" s="114" customFormat="1" ht="30" customHeight="1" x14ac:dyDescent="0.2">
      <c r="A99" s="76" t="s">
        <v>26</v>
      </c>
      <c r="B99" s="77" t="s">
        <v>310</v>
      </c>
      <c r="C99" s="115" t="s">
        <v>145</v>
      </c>
      <c r="D99" s="85" t="s">
        <v>5</v>
      </c>
      <c r="E99" s="71"/>
      <c r="F99" s="66"/>
      <c r="G99" s="61"/>
      <c r="H99" s="67"/>
      <c r="I99" s="5" t="str">
        <f t="shared" ca="1" si="17"/>
        <v>LOCKED</v>
      </c>
      <c r="J99" s="1" t="str">
        <f t="shared" si="21"/>
        <v>E036Connecting to Existing SewerCW 2130-R12</v>
      </c>
      <c r="K99" s="2" t="e">
        <f>MATCH(J99,#REF!,0)</f>
        <v>#REF!</v>
      </c>
      <c r="L99" s="3" t="str">
        <f t="shared" ca="1" si="18"/>
        <v>,1</v>
      </c>
      <c r="M99" s="3" t="str">
        <f t="shared" ca="1" si="19"/>
        <v>C2</v>
      </c>
      <c r="N99" s="3" t="str">
        <f t="shared" ca="1" si="20"/>
        <v>C2</v>
      </c>
    </row>
    <row r="100" spans="1:14" s="114" customFormat="1" ht="30" customHeight="1" x14ac:dyDescent="0.2">
      <c r="A100" s="76" t="s">
        <v>27</v>
      </c>
      <c r="B100" s="84" t="s">
        <v>122</v>
      </c>
      <c r="C100" s="115" t="s">
        <v>311</v>
      </c>
      <c r="D100" s="85"/>
      <c r="E100" s="71"/>
      <c r="F100" s="66"/>
      <c r="G100" s="61"/>
      <c r="H100" s="67"/>
      <c r="I100" s="5" t="str">
        <f t="shared" ca="1" si="17"/>
        <v>LOCKED</v>
      </c>
      <c r="J100" s="1" t="str">
        <f t="shared" si="21"/>
        <v>E037250 mm (PVC) Connecting Pipe</v>
      </c>
      <c r="K100" s="2" t="e">
        <f>MATCH(J100,#REF!,0)</f>
        <v>#REF!</v>
      </c>
      <c r="L100" s="3" t="str">
        <f t="shared" ca="1" si="18"/>
        <v>,1</v>
      </c>
      <c r="M100" s="3" t="str">
        <f t="shared" ca="1" si="19"/>
        <v>C2</v>
      </c>
      <c r="N100" s="3" t="str">
        <f t="shared" ca="1" si="20"/>
        <v>C2</v>
      </c>
    </row>
    <row r="101" spans="1:14" s="82" customFormat="1" ht="30" customHeight="1" x14ac:dyDescent="0.2">
      <c r="A101" s="76" t="s">
        <v>28</v>
      </c>
      <c r="B101" s="104" t="s">
        <v>185</v>
      </c>
      <c r="C101" s="78" t="s">
        <v>312</v>
      </c>
      <c r="D101" s="85"/>
      <c r="E101" s="80" t="s">
        <v>62</v>
      </c>
      <c r="F101" s="86">
        <v>3</v>
      </c>
      <c r="G101" s="81"/>
      <c r="H101" s="11">
        <f t="shared" ref="H101:H102" si="24">ROUND(G101*F101,2)</f>
        <v>0</v>
      </c>
      <c r="I101" s="5" t="str">
        <f t="shared" ca="1" si="17"/>
        <v/>
      </c>
      <c r="J101" s="1" t="str">
        <f t="shared" si="21"/>
        <v>E038Connecting to 300 mm (Clay CS ) Sewereach</v>
      </c>
      <c r="K101" s="2" t="e">
        <f>MATCH(J101,#REF!,0)</f>
        <v>#REF!</v>
      </c>
      <c r="L101" s="3" t="str">
        <f t="shared" ca="1" si="18"/>
        <v>,1</v>
      </c>
      <c r="M101" s="3" t="str">
        <f t="shared" ca="1" si="19"/>
        <v>C2</v>
      </c>
      <c r="N101" s="3" t="str">
        <f t="shared" ca="1" si="20"/>
        <v>C2</v>
      </c>
    </row>
    <row r="102" spans="1:14" s="82" customFormat="1" ht="30" customHeight="1" x14ac:dyDescent="0.2">
      <c r="A102" s="76" t="s">
        <v>28</v>
      </c>
      <c r="B102" s="104" t="s">
        <v>187</v>
      </c>
      <c r="C102" s="78" t="s">
        <v>313</v>
      </c>
      <c r="D102" s="85"/>
      <c r="E102" s="80" t="s">
        <v>62</v>
      </c>
      <c r="F102" s="86">
        <v>1</v>
      </c>
      <c r="G102" s="81"/>
      <c r="H102" s="11">
        <f t="shared" si="24"/>
        <v>0</v>
      </c>
      <c r="I102" s="5" t="str">
        <f t="shared" ca="1" si="17"/>
        <v/>
      </c>
      <c r="J102" s="1" t="str">
        <f t="shared" si="21"/>
        <v>E038Connecting to 300 mm (Conc SRS ) Sewereach</v>
      </c>
      <c r="K102" s="2" t="e">
        <f>MATCH(J102,#REF!,0)</f>
        <v>#REF!</v>
      </c>
      <c r="L102" s="3" t="str">
        <f t="shared" ca="1" si="18"/>
        <v>,1</v>
      </c>
      <c r="M102" s="3" t="str">
        <f t="shared" ca="1" si="19"/>
        <v>C2</v>
      </c>
      <c r="N102" s="3" t="str">
        <f t="shared" ca="1" si="20"/>
        <v>C2</v>
      </c>
    </row>
    <row r="103" spans="1:14" s="114" customFormat="1" ht="45" customHeight="1" x14ac:dyDescent="0.2">
      <c r="A103" s="76" t="s">
        <v>29</v>
      </c>
      <c r="B103" s="77" t="s">
        <v>314</v>
      </c>
      <c r="C103" s="115" t="s">
        <v>193</v>
      </c>
      <c r="D103" s="85" t="s">
        <v>5</v>
      </c>
      <c r="E103" s="71"/>
      <c r="F103" s="66"/>
      <c r="G103" s="61"/>
      <c r="H103" s="67"/>
      <c r="I103" s="5" t="str">
        <f t="shared" ca="1" si="17"/>
        <v>LOCKED</v>
      </c>
      <c r="J103" s="1" t="str">
        <f t="shared" si="21"/>
        <v>E042Connecting New Sewer Service to Existing Sewer ServiceCW 2130-R12</v>
      </c>
      <c r="K103" s="2" t="e">
        <f>MATCH(J103,#REF!,0)</f>
        <v>#REF!</v>
      </c>
      <c r="L103" s="3" t="str">
        <f t="shared" ca="1" si="18"/>
        <v>,1</v>
      </c>
      <c r="M103" s="3" t="str">
        <f t="shared" ca="1" si="19"/>
        <v>C2</v>
      </c>
      <c r="N103" s="3" t="str">
        <f t="shared" ca="1" si="20"/>
        <v>C2</v>
      </c>
    </row>
    <row r="104" spans="1:14" s="114" customFormat="1" ht="30" customHeight="1" x14ac:dyDescent="0.2">
      <c r="A104" s="76" t="s">
        <v>30</v>
      </c>
      <c r="B104" s="84" t="s">
        <v>122</v>
      </c>
      <c r="C104" s="115" t="s">
        <v>236</v>
      </c>
      <c r="D104" s="85"/>
      <c r="E104" s="80" t="s">
        <v>62</v>
      </c>
      <c r="F104" s="86">
        <v>4</v>
      </c>
      <c r="G104" s="81"/>
      <c r="H104" s="11">
        <f t="shared" ref="H104:H106" si="25">ROUND(G104*F104,2)</f>
        <v>0</v>
      </c>
      <c r="I104" s="5" t="str">
        <f t="shared" ca="1" si="17"/>
        <v/>
      </c>
      <c r="J104" s="1" t="str">
        <f t="shared" si="21"/>
        <v>E043250 mmeach</v>
      </c>
      <c r="K104" s="2" t="e">
        <f>MATCH(J104,#REF!,0)</f>
        <v>#REF!</v>
      </c>
      <c r="L104" s="3" t="str">
        <f t="shared" ca="1" si="18"/>
        <v>,1</v>
      </c>
      <c r="M104" s="3" t="str">
        <f t="shared" ca="1" si="19"/>
        <v>C2</v>
      </c>
      <c r="N104" s="3" t="str">
        <f t="shared" ca="1" si="20"/>
        <v>C2</v>
      </c>
    </row>
    <row r="105" spans="1:14" s="82" customFormat="1" ht="30" customHeight="1" x14ac:dyDescent="0.2">
      <c r="A105" s="76" t="s">
        <v>147</v>
      </c>
      <c r="B105" s="77" t="s">
        <v>315</v>
      </c>
      <c r="C105" s="78" t="s">
        <v>183</v>
      </c>
      <c r="D105" s="85" t="s">
        <v>5</v>
      </c>
      <c r="E105" s="80" t="s">
        <v>62</v>
      </c>
      <c r="F105" s="86">
        <v>1</v>
      </c>
      <c r="G105" s="81"/>
      <c r="H105" s="11">
        <f t="shared" si="25"/>
        <v>0</v>
      </c>
      <c r="I105" s="5" t="str">
        <f t="shared" ca="1" si="17"/>
        <v/>
      </c>
      <c r="J105" s="1" t="str">
        <f t="shared" si="21"/>
        <v>E046Removal of Existing Catch BasinsCW 2130-R12each</v>
      </c>
      <c r="K105" s="2" t="e">
        <f>MATCH(J105,#REF!,0)</f>
        <v>#REF!</v>
      </c>
      <c r="L105" s="3" t="str">
        <f t="shared" ca="1" si="18"/>
        <v>,1</v>
      </c>
      <c r="M105" s="3" t="str">
        <f t="shared" ca="1" si="19"/>
        <v>C2</v>
      </c>
      <c r="N105" s="3" t="str">
        <f t="shared" ca="1" si="20"/>
        <v>C2</v>
      </c>
    </row>
    <row r="106" spans="1:14" s="82" customFormat="1" ht="30" customHeight="1" x14ac:dyDescent="0.2">
      <c r="A106" s="76" t="s">
        <v>148</v>
      </c>
      <c r="B106" s="77" t="s">
        <v>316</v>
      </c>
      <c r="C106" s="78" t="s">
        <v>146</v>
      </c>
      <c r="D106" s="85" t="s">
        <v>5</v>
      </c>
      <c r="E106" s="80" t="s">
        <v>62</v>
      </c>
      <c r="F106" s="86">
        <v>4</v>
      </c>
      <c r="G106" s="81"/>
      <c r="H106" s="11">
        <f t="shared" si="25"/>
        <v>0</v>
      </c>
      <c r="I106" s="5" t="str">
        <f t="shared" ca="1" si="17"/>
        <v/>
      </c>
      <c r="J106" s="1" t="str">
        <f t="shared" si="21"/>
        <v>E047Removal of Existing Catch PitCW 2130-R12each</v>
      </c>
      <c r="K106" s="2" t="e">
        <f>MATCH(J106,#REF!,0)</f>
        <v>#REF!</v>
      </c>
      <c r="L106" s="3" t="str">
        <f t="shared" ca="1" si="18"/>
        <v>,1</v>
      </c>
      <c r="M106" s="3" t="str">
        <f t="shared" ca="1" si="19"/>
        <v>C2</v>
      </c>
      <c r="N106" s="3" t="str">
        <f t="shared" ca="1" si="20"/>
        <v>C2</v>
      </c>
    </row>
    <row r="107" spans="1:14" ht="30" customHeight="1" x14ac:dyDescent="0.2">
      <c r="A107" s="61"/>
      <c r="B107" s="116"/>
      <c r="C107" s="87" t="s">
        <v>78</v>
      </c>
      <c r="D107" s="64"/>
      <c r="E107" s="71"/>
      <c r="F107" s="66"/>
      <c r="G107" s="61"/>
      <c r="H107" s="67"/>
      <c r="I107" s="5" t="str">
        <f t="shared" ca="1" si="17"/>
        <v>LOCKED</v>
      </c>
      <c r="J107" s="1" t="str">
        <f t="shared" si="21"/>
        <v>ADJUSTMENTS</v>
      </c>
      <c r="K107" s="2" t="e">
        <f>MATCH(J107,#REF!,0)</f>
        <v>#REF!</v>
      </c>
      <c r="L107" s="3" t="str">
        <f t="shared" ca="1" si="18"/>
        <v>,1</v>
      </c>
      <c r="M107" s="3" t="str">
        <f t="shared" ca="1" si="19"/>
        <v>C2</v>
      </c>
      <c r="N107" s="3" t="str">
        <f t="shared" ca="1" si="20"/>
        <v>C2</v>
      </c>
    </row>
    <row r="108" spans="1:14" s="82" customFormat="1" ht="45" customHeight="1" x14ac:dyDescent="0.2">
      <c r="A108" s="76" t="s">
        <v>88</v>
      </c>
      <c r="B108" s="77" t="s">
        <v>317</v>
      </c>
      <c r="C108" s="12" t="s">
        <v>241</v>
      </c>
      <c r="D108" s="15" t="s">
        <v>240</v>
      </c>
      <c r="E108" s="80" t="s">
        <v>62</v>
      </c>
      <c r="F108" s="86">
        <v>10</v>
      </c>
      <c r="G108" s="81"/>
      <c r="H108" s="11">
        <f>ROUND(G108*F108,2)</f>
        <v>0</v>
      </c>
      <c r="I108" s="5" t="str">
        <f t="shared" ca="1" si="17"/>
        <v/>
      </c>
      <c r="J108" s="1" t="str">
        <f t="shared" si="21"/>
        <v>F001Adjustment of Manholes/Catch Basins FramesCW 3210-R8each</v>
      </c>
      <c r="K108" s="2" t="e">
        <f>MATCH(J108,#REF!,0)</f>
        <v>#REF!</v>
      </c>
      <c r="L108" s="3" t="str">
        <f t="shared" ca="1" si="18"/>
        <v>,1</v>
      </c>
      <c r="M108" s="3" t="str">
        <f t="shared" ca="1" si="19"/>
        <v>C2</v>
      </c>
      <c r="N108" s="3" t="str">
        <f t="shared" ca="1" si="20"/>
        <v>C2</v>
      </c>
    </row>
    <row r="109" spans="1:14" s="82" customFormat="1" ht="30" customHeight="1" x14ac:dyDescent="0.2">
      <c r="A109" s="76" t="s">
        <v>89</v>
      </c>
      <c r="B109" s="77" t="s">
        <v>318</v>
      </c>
      <c r="C109" s="78" t="s">
        <v>181</v>
      </c>
      <c r="D109" s="85" t="s">
        <v>5</v>
      </c>
      <c r="E109" s="71"/>
      <c r="F109" s="86"/>
      <c r="G109" s="61"/>
      <c r="H109" s="67"/>
      <c r="I109" s="5" t="str">
        <f t="shared" ca="1" si="17"/>
        <v>LOCKED</v>
      </c>
      <c r="J109" s="1" t="str">
        <f t="shared" si="21"/>
        <v>F002Replacing Existing RisersCW 2130-R12</v>
      </c>
      <c r="K109" s="2" t="e">
        <f>MATCH(J109,#REF!,0)</f>
        <v>#REF!</v>
      </c>
      <c r="L109" s="3" t="str">
        <f t="shared" ca="1" si="18"/>
        <v>,1</v>
      </c>
      <c r="M109" s="3" t="str">
        <f t="shared" ca="1" si="19"/>
        <v>C2</v>
      </c>
      <c r="N109" s="3" t="str">
        <f t="shared" ca="1" si="20"/>
        <v>C2</v>
      </c>
    </row>
    <row r="110" spans="1:14" s="82" customFormat="1" ht="30" customHeight="1" x14ac:dyDescent="0.2">
      <c r="A110" s="76" t="s">
        <v>182</v>
      </c>
      <c r="B110" s="84" t="s">
        <v>122</v>
      </c>
      <c r="C110" s="78" t="s">
        <v>184</v>
      </c>
      <c r="D110" s="85"/>
      <c r="E110" s="80" t="s">
        <v>64</v>
      </c>
      <c r="F110" s="86">
        <v>0.3</v>
      </c>
      <c r="G110" s="81"/>
      <c r="H110" s="11">
        <f>ROUND(G110*F110,2)</f>
        <v>0</v>
      </c>
      <c r="I110" s="5" t="str">
        <f t="shared" ca="1" si="17"/>
        <v/>
      </c>
      <c r="J110" s="1" t="str">
        <f t="shared" si="21"/>
        <v>F002APre-cast Concrete Risersvert. m</v>
      </c>
      <c r="K110" s="2" t="e">
        <f>MATCH(J110,#REF!,0)</f>
        <v>#REF!</v>
      </c>
      <c r="L110" s="3" t="str">
        <f t="shared" ca="1" si="18"/>
        <v>,1</v>
      </c>
      <c r="M110" s="3" t="str">
        <f t="shared" ca="1" si="19"/>
        <v>C2</v>
      </c>
      <c r="N110" s="3" t="str">
        <f t="shared" ca="1" si="20"/>
        <v>C2</v>
      </c>
    </row>
    <row r="111" spans="1:14" s="82" customFormat="1" ht="30" customHeight="1" x14ac:dyDescent="0.2">
      <c r="A111" s="76" t="s">
        <v>90</v>
      </c>
      <c r="B111" s="77" t="s">
        <v>319</v>
      </c>
      <c r="C111" s="12" t="s">
        <v>265</v>
      </c>
      <c r="D111" s="15" t="s">
        <v>240</v>
      </c>
      <c r="E111" s="71"/>
      <c r="F111" s="66"/>
      <c r="G111" s="61"/>
      <c r="H111" s="67"/>
      <c r="I111" s="5" t="str">
        <f t="shared" ca="1" si="17"/>
        <v>LOCKED</v>
      </c>
      <c r="J111" s="1" t="str">
        <f t="shared" si="21"/>
        <v>F003Lifter Rings (AP-010)CW 3210-R8</v>
      </c>
      <c r="K111" s="2" t="e">
        <f>MATCH(J111,#REF!,0)</f>
        <v>#REF!</v>
      </c>
      <c r="L111" s="3" t="str">
        <f t="shared" ca="1" si="18"/>
        <v>,1</v>
      </c>
      <c r="M111" s="3" t="str">
        <f t="shared" ca="1" si="19"/>
        <v>C2</v>
      </c>
      <c r="N111" s="3" t="str">
        <f t="shared" ca="1" si="20"/>
        <v>C2</v>
      </c>
    </row>
    <row r="112" spans="1:14" s="82" customFormat="1" ht="30" customHeight="1" x14ac:dyDescent="0.2">
      <c r="A112" s="76" t="s">
        <v>91</v>
      </c>
      <c r="B112" s="84" t="s">
        <v>122</v>
      </c>
      <c r="C112" s="78" t="s">
        <v>215</v>
      </c>
      <c r="D112" s="85"/>
      <c r="E112" s="80" t="s">
        <v>62</v>
      </c>
      <c r="F112" s="86">
        <v>4</v>
      </c>
      <c r="G112" s="81"/>
      <c r="H112" s="11">
        <f>ROUND(G112*F112,2)</f>
        <v>0</v>
      </c>
      <c r="I112" s="5" t="str">
        <f t="shared" ca="1" si="17"/>
        <v/>
      </c>
      <c r="J112" s="1" t="str">
        <f t="shared" si="21"/>
        <v>F00551 mmeach</v>
      </c>
      <c r="K112" s="2" t="e">
        <f>MATCH(J112,#REF!,0)</f>
        <v>#REF!</v>
      </c>
      <c r="L112" s="3" t="str">
        <f t="shared" ca="1" si="18"/>
        <v>,1</v>
      </c>
      <c r="M112" s="3" t="str">
        <f t="shared" ca="1" si="19"/>
        <v>C2</v>
      </c>
      <c r="N112" s="3" t="str">
        <f t="shared" ca="1" si="20"/>
        <v>C2</v>
      </c>
    </row>
    <row r="113" spans="1:14" s="82" customFormat="1" ht="30" customHeight="1" x14ac:dyDescent="0.2">
      <c r="A113" s="76" t="s">
        <v>92</v>
      </c>
      <c r="B113" s="77" t="s">
        <v>320</v>
      </c>
      <c r="C113" s="78" t="s">
        <v>173</v>
      </c>
      <c r="D113" s="15" t="s">
        <v>240</v>
      </c>
      <c r="E113" s="80" t="s">
        <v>62</v>
      </c>
      <c r="F113" s="86">
        <v>10</v>
      </c>
      <c r="G113" s="81"/>
      <c r="H113" s="11">
        <f t="shared" ref="H113:H117" si="26">ROUND(G113*F113,2)</f>
        <v>0</v>
      </c>
      <c r="I113" s="5" t="str">
        <f t="shared" ca="1" si="17"/>
        <v/>
      </c>
      <c r="J113" s="1" t="str">
        <f t="shared" si="21"/>
        <v>F009Adjustment of Valve BoxesCW 3210-R8each</v>
      </c>
      <c r="K113" s="2" t="e">
        <f>MATCH(J113,#REF!,0)</f>
        <v>#REF!</v>
      </c>
      <c r="L113" s="3" t="str">
        <f t="shared" ca="1" si="18"/>
        <v>,1</v>
      </c>
      <c r="M113" s="3" t="str">
        <f t="shared" ca="1" si="19"/>
        <v>C2</v>
      </c>
      <c r="N113" s="3" t="str">
        <f t="shared" ca="1" si="20"/>
        <v>C2</v>
      </c>
    </row>
    <row r="114" spans="1:14" s="82" customFormat="1" ht="30" customHeight="1" x14ac:dyDescent="0.2">
      <c r="A114" s="76" t="s">
        <v>93</v>
      </c>
      <c r="B114" s="77" t="s">
        <v>321</v>
      </c>
      <c r="C114" s="78" t="s">
        <v>174</v>
      </c>
      <c r="D114" s="15" t="s">
        <v>240</v>
      </c>
      <c r="E114" s="80" t="s">
        <v>62</v>
      </c>
      <c r="F114" s="86">
        <v>5</v>
      </c>
      <c r="G114" s="81"/>
      <c r="H114" s="11">
        <f t="shared" si="26"/>
        <v>0</v>
      </c>
      <c r="I114" s="5" t="str">
        <f t="shared" ca="1" si="17"/>
        <v/>
      </c>
      <c r="J114" s="1" t="str">
        <f t="shared" si="21"/>
        <v>F011Adjustment of Curb Stop BoxesCW 3210-R8each</v>
      </c>
      <c r="K114" s="2" t="e">
        <f>MATCH(J114,#REF!,0)</f>
        <v>#REF!</v>
      </c>
      <c r="L114" s="3" t="str">
        <f t="shared" ca="1" si="18"/>
        <v>,1</v>
      </c>
      <c r="M114" s="3" t="str">
        <f t="shared" ca="1" si="19"/>
        <v>C2</v>
      </c>
      <c r="N114" s="3" t="str">
        <f t="shared" ca="1" si="20"/>
        <v>C2</v>
      </c>
    </row>
    <row r="115" spans="1:14" ht="45" customHeight="1" x14ac:dyDescent="0.2">
      <c r="A115" s="117" t="s">
        <v>6</v>
      </c>
      <c r="B115" s="77" t="s">
        <v>322</v>
      </c>
      <c r="C115" s="78" t="s">
        <v>7</v>
      </c>
      <c r="D115" s="85" t="s">
        <v>240</v>
      </c>
      <c r="E115" s="80" t="s">
        <v>62</v>
      </c>
      <c r="F115" s="86">
        <v>2</v>
      </c>
      <c r="G115" s="81"/>
      <c r="H115" s="11">
        <f t="shared" si="26"/>
        <v>0</v>
      </c>
      <c r="I115" s="5" t="str">
        <f t="shared" ca="1" si="17"/>
        <v/>
      </c>
      <c r="J115" s="1" t="str">
        <f t="shared" si="21"/>
        <v>F028Adjustment of Traffic Signal Service Box FramesCW 3210-R8each</v>
      </c>
      <c r="K115" s="2" t="e">
        <f>MATCH(J115,#REF!,0)</f>
        <v>#REF!</v>
      </c>
      <c r="L115" s="3" t="str">
        <f t="shared" ca="1" si="18"/>
        <v>,1</v>
      </c>
      <c r="M115" s="3" t="str">
        <f t="shared" ca="1" si="19"/>
        <v>C2</v>
      </c>
      <c r="N115" s="3" t="str">
        <f t="shared" ca="1" si="20"/>
        <v>C2</v>
      </c>
    </row>
    <row r="116" spans="1:14" ht="45" customHeight="1" x14ac:dyDescent="0.2">
      <c r="A116" s="118"/>
      <c r="B116" s="119" t="s">
        <v>323</v>
      </c>
      <c r="C116" s="120" t="s">
        <v>324</v>
      </c>
      <c r="D116" s="121" t="s">
        <v>170</v>
      </c>
      <c r="E116" s="122" t="s">
        <v>62</v>
      </c>
      <c r="F116" s="123">
        <v>1</v>
      </c>
      <c r="G116" s="124"/>
      <c r="H116" s="125">
        <f t="shared" si="26"/>
        <v>0</v>
      </c>
      <c r="I116" s="5" t="str">
        <f t="shared" ca="1" si="17"/>
        <v/>
      </c>
      <c r="J116" s="1" t="str">
        <f t="shared" si="21"/>
        <v>Removal and Installation of Utility Frame and Covereach</v>
      </c>
      <c r="K116" s="2" t="e">
        <f>MATCH(J116,#REF!,0)</f>
        <v>#REF!</v>
      </c>
      <c r="L116" s="3" t="str">
        <f t="shared" ca="1" si="18"/>
        <v>,1</v>
      </c>
      <c r="M116" s="3" t="str">
        <f t="shared" ca="1" si="19"/>
        <v>C2</v>
      </c>
      <c r="N116" s="3" t="str">
        <f t="shared" ca="1" si="20"/>
        <v>C2</v>
      </c>
    </row>
    <row r="117" spans="1:14" ht="30" customHeight="1" x14ac:dyDescent="0.2">
      <c r="A117" s="118"/>
      <c r="B117" s="119" t="s">
        <v>325</v>
      </c>
      <c r="C117" s="120" t="s">
        <v>326</v>
      </c>
      <c r="D117" s="121" t="s">
        <v>170</v>
      </c>
      <c r="E117" s="122" t="s">
        <v>62</v>
      </c>
      <c r="F117" s="123">
        <v>1</v>
      </c>
      <c r="G117" s="124"/>
      <c r="H117" s="125">
        <f t="shared" si="26"/>
        <v>0</v>
      </c>
      <c r="I117" s="5" t="str">
        <f t="shared" ca="1" si="17"/>
        <v/>
      </c>
      <c r="J117" s="1" t="str">
        <f t="shared" si="21"/>
        <v>Installation of Utility Riser Ringseach</v>
      </c>
      <c r="K117" s="2" t="e">
        <f>MATCH(J117,#REF!,0)</f>
        <v>#REF!</v>
      </c>
      <c r="L117" s="3" t="str">
        <f t="shared" ca="1" si="18"/>
        <v>,1</v>
      </c>
      <c r="M117" s="3" t="str">
        <f t="shared" ca="1" si="19"/>
        <v>C2</v>
      </c>
      <c r="N117" s="3" t="str">
        <f t="shared" ca="1" si="20"/>
        <v>C2</v>
      </c>
    </row>
    <row r="118" spans="1:14" ht="30" customHeight="1" x14ac:dyDescent="0.2">
      <c r="A118" s="61"/>
      <c r="B118" s="62"/>
      <c r="C118" s="87" t="s">
        <v>79</v>
      </c>
      <c r="D118" s="64"/>
      <c r="E118" s="71"/>
      <c r="F118" s="66"/>
      <c r="G118" s="61"/>
      <c r="H118" s="67"/>
      <c r="I118" s="5" t="str">
        <f t="shared" ca="1" si="17"/>
        <v>LOCKED</v>
      </c>
      <c r="J118" s="1" t="str">
        <f t="shared" si="21"/>
        <v>LANDSCAPING</v>
      </c>
      <c r="K118" s="2" t="e">
        <f>MATCH(J118,#REF!,0)</f>
        <v>#REF!</v>
      </c>
      <c r="L118" s="3" t="str">
        <f t="shared" ca="1" si="18"/>
        <v>,1</v>
      </c>
      <c r="M118" s="3" t="str">
        <f t="shared" ca="1" si="19"/>
        <v>C2</v>
      </c>
      <c r="N118" s="3" t="str">
        <f t="shared" ca="1" si="20"/>
        <v>C2</v>
      </c>
    </row>
    <row r="119" spans="1:14" s="82" customFormat="1" ht="30" customHeight="1" x14ac:dyDescent="0.2">
      <c r="A119" s="88" t="s">
        <v>94</v>
      </c>
      <c r="B119" s="77" t="s">
        <v>327</v>
      </c>
      <c r="C119" s="78" t="s">
        <v>49</v>
      </c>
      <c r="D119" s="85" t="s">
        <v>8</v>
      </c>
      <c r="E119" s="71"/>
      <c r="F119" s="66"/>
      <c r="G119" s="61"/>
      <c r="H119" s="67"/>
      <c r="I119" s="5" t="str">
        <f t="shared" ca="1" si="17"/>
        <v>LOCKED</v>
      </c>
      <c r="J119" s="1" t="str">
        <f t="shared" si="21"/>
        <v>G001SoddingCW 3510-R9</v>
      </c>
      <c r="K119" s="2" t="e">
        <f>MATCH(J119,#REF!,0)</f>
        <v>#REF!</v>
      </c>
      <c r="L119" s="3" t="str">
        <f t="shared" ca="1" si="18"/>
        <v>,1</v>
      </c>
      <c r="M119" s="3" t="str">
        <f t="shared" ca="1" si="19"/>
        <v>C2</v>
      </c>
      <c r="N119" s="3" t="str">
        <f t="shared" ca="1" si="20"/>
        <v>C2</v>
      </c>
    </row>
    <row r="120" spans="1:14" s="82" customFormat="1" ht="30" customHeight="1" x14ac:dyDescent="0.2">
      <c r="A120" s="88" t="s">
        <v>95</v>
      </c>
      <c r="B120" s="84" t="s">
        <v>122</v>
      </c>
      <c r="C120" s="78" t="s">
        <v>216</v>
      </c>
      <c r="D120" s="85"/>
      <c r="E120" s="80" t="s">
        <v>59</v>
      </c>
      <c r="F120" s="86">
        <v>1350</v>
      </c>
      <c r="G120" s="81"/>
      <c r="H120" s="11">
        <f>ROUND(G120*F120,2)</f>
        <v>0</v>
      </c>
      <c r="I120" s="5" t="str">
        <f t="shared" ca="1" si="17"/>
        <v/>
      </c>
      <c r="J120" s="1" t="str">
        <f t="shared" si="21"/>
        <v>G003width &gt; or = 600 mmm²</v>
      </c>
      <c r="K120" s="2" t="e">
        <f>MATCH(J120,#REF!,0)</f>
        <v>#REF!</v>
      </c>
      <c r="L120" s="3" t="str">
        <f t="shared" ca="1" si="18"/>
        <v>,1</v>
      </c>
      <c r="M120" s="3" t="str">
        <f t="shared" ca="1" si="19"/>
        <v>C2</v>
      </c>
      <c r="N120" s="3" t="str">
        <f t="shared" ca="1" si="20"/>
        <v>C2</v>
      </c>
    </row>
    <row r="121" spans="1:14" s="82" customFormat="1" ht="30" customHeight="1" x14ac:dyDescent="0.2">
      <c r="A121" s="88"/>
      <c r="B121" s="77" t="s">
        <v>328</v>
      </c>
      <c r="C121" s="78" t="s">
        <v>329</v>
      </c>
      <c r="D121" s="85" t="s">
        <v>330</v>
      </c>
      <c r="E121" s="80" t="s">
        <v>62</v>
      </c>
      <c r="F121" s="86">
        <v>5</v>
      </c>
      <c r="G121" s="81"/>
      <c r="H121" s="11">
        <f>ROUND(G121*F121,2)</f>
        <v>0</v>
      </c>
      <c r="I121" s="5" t="str">
        <f t="shared" ca="1" si="17"/>
        <v/>
      </c>
      <c r="J121" s="1" t="str">
        <f t="shared" si="21"/>
        <v>New Tree Installationeach</v>
      </c>
      <c r="K121" s="2" t="e">
        <f>MATCH(J121,#REF!,0)</f>
        <v>#REF!</v>
      </c>
      <c r="L121" s="3" t="str">
        <f t="shared" ca="1" si="18"/>
        <v>,1</v>
      </c>
      <c r="M121" s="3" t="str">
        <f t="shared" ca="1" si="19"/>
        <v>C2</v>
      </c>
      <c r="N121" s="3" t="str">
        <f t="shared" ca="1" si="20"/>
        <v>C2</v>
      </c>
    </row>
    <row r="122" spans="1:14" ht="30" customHeight="1" x14ac:dyDescent="0.2">
      <c r="A122" s="61"/>
      <c r="B122" s="126"/>
      <c r="C122" s="87" t="s">
        <v>66</v>
      </c>
      <c r="D122" s="64"/>
      <c r="E122" s="71"/>
      <c r="F122" s="66"/>
      <c r="G122" s="61"/>
      <c r="H122" s="67"/>
      <c r="I122" s="5" t="str">
        <f t="shared" ca="1" si="17"/>
        <v>LOCKED</v>
      </c>
      <c r="J122" s="1" t="str">
        <f t="shared" si="21"/>
        <v>MISCELLANEOUS</v>
      </c>
      <c r="K122" s="2" t="e">
        <f>MATCH(J122,#REF!,0)</f>
        <v>#REF!</v>
      </c>
      <c r="L122" s="3" t="str">
        <f t="shared" ca="1" si="18"/>
        <v>,1</v>
      </c>
      <c r="M122" s="3" t="str">
        <f t="shared" ca="1" si="19"/>
        <v>C2</v>
      </c>
      <c r="N122" s="3" t="str">
        <f t="shared" ca="1" si="20"/>
        <v>C2</v>
      </c>
    </row>
    <row r="123" spans="1:14" s="72" customFormat="1" ht="45" customHeight="1" x14ac:dyDescent="0.2">
      <c r="A123" s="127"/>
      <c r="B123" s="128" t="s">
        <v>331</v>
      </c>
      <c r="C123" s="22" t="s">
        <v>332</v>
      </c>
      <c r="D123" s="109" t="s">
        <v>1</v>
      </c>
      <c r="E123" s="71"/>
      <c r="F123" s="66"/>
      <c r="G123" s="61"/>
      <c r="H123" s="67"/>
      <c r="I123" s="5" t="str">
        <f t="shared" ca="1" si="17"/>
        <v>LOCKED</v>
      </c>
      <c r="J123" s="1" t="str">
        <f t="shared" si="21"/>
        <v>Supply and Installation of Green Bike Lane Treatment</v>
      </c>
      <c r="K123" s="2" t="e">
        <f>MATCH(J123,#REF!,0)</f>
        <v>#REF!</v>
      </c>
      <c r="L123" s="3" t="str">
        <f t="shared" ca="1" si="18"/>
        <v>,1</v>
      </c>
      <c r="M123" s="3" t="str">
        <f t="shared" ca="1" si="19"/>
        <v>C2</v>
      </c>
      <c r="N123" s="3" t="str">
        <f t="shared" ca="1" si="20"/>
        <v>C2</v>
      </c>
    </row>
    <row r="124" spans="1:14" s="72" customFormat="1" ht="30" customHeight="1" x14ac:dyDescent="0.2">
      <c r="A124" s="127"/>
      <c r="B124" s="112" t="s">
        <v>122</v>
      </c>
      <c r="C124" s="22" t="s">
        <v>333</v>
      </c>
      <c r="D124" s="109"/>
      <c r="E124" s="24" t="s">
        <v>59</v>
      </c>
      <c r="F124" s="75">
        <v>95</v>
      </c>
      <c r="G124" s="10"/>
      <c r="H124" s="11">
        <f t="shared" ref="H124:H127" si="27">ROUND(G124*F124,2)</f>
        <v>0</v>
      </c>
      <c r="I124" s="5" t="str">
        <f t="shared" ca="1" si="17"/>
        <v/>
      </c>
      <c r="J124" s="1" t="str">
        <f t="shared" si="21"/>
        <v>On Existing Asphaltm²</v>
      </c>
      <c r="K124" s="2" t="e">
        <f>MATCH(J124,#REF!,0)</f>
        <v>#REF!</v>
      </c>
      <c r="L124" s="3" t="str">
        <f t="shared" ca="1" si="18"/>
        <v>,1</v>
      </c>
      <c r="M124" s="3" t="str">
        <f t="shared" ca="1" si="19"/>
        <v>C2</v>
      </c>
      <c r="N124" s="3" t="str">
        <f t="shared" ca="1" si="20"/>
        <v>C2</v>
      </c>
    </row>
    <row r="125" spans="1:14" s="72" customFormat="1" ht="30" customHeight="1" x14ac:dyDescent="0.2">
      <c r="A125" s="127"/>
      <c r="B125" s="112" t="s">
        <v>123</v>
      </c>
      <c r="C125" s="22" t="s">
        <v>334</v>
      </c>
      <c r="D125" s="109"/>
      <c r="E125" s="24" t="s">
        <v>59</v>
      </c>
      <c r="F125" s="75">
        <v>200</v>
      </c>
      <c r="G125" s="10"/>
      <c r="H125" s="11">
        <f t="shared" si="27"/>
        <v>0</v>
      </c>
      <c r="I125" s="5" t="str">
        <f t="shared" ca="1" si="17"/>
        <v/>
      </c>
      <c r="J125" s="1" t="str">
        <f t="shared" si="21"/>
        <v>On New Concretem²</v>
      </c>
      <c r="K125" s="2" t="e">
        <f>MATCH(J125,#REF!,0)</f>
        <v>#REF!</v>
      </c>
      <c r="L125" s="3" t="str">
        <f t="shared" ca="1" si="18"/>
        <v>,1</v>
      </c>
      <c r="M125" s="3" t="str">
        <f t="shared" ca="1" si="19"/>
        <v>C2</v>
      </c>
      <c r="N125" s="3" t="str">
        <f t="shared" ca="1" si="20"/>
        <v>C2</v>
      </c>
    </row>
    <row r="126" spans="1:14" s="72" customFormat="1" ht="30" customHeight="1" x14ac:dyDescent="0.2">
      <c r="A126" s="127"/>
      <c r="B126" s="128" t="s">
        <v>335</v>
      </c>
      <c r="C126" s="22" t="s">
        <v>336</v>
      </c>
      <c r="D126" s="109" t="s">
        <v>337</v>
      </c>
      <c r="E126" s="24" t="s">
        <v>62</v>
      </c>
      <c r="F126" s="75">
        <v>46</v>
      </c>
      <c r="G126" s="10"/>
      <c r="H126" s="11">
        <f t="shared" si="27"/>
        <v>0</v>
      </c>
      <c r="I126" s="5" t="str">
        <f t="shared" ca="1" si="17"/>
        <v/>
      </c>
      <c r="J126" s="1" t="str">
        <f t="shared" si="21"/>
        <v>Supply and Install Polypostseach</v>
      </c>
      <c r="K126" s="2" t="e">
        <f>MATCH(J126,#REF!,0)</f>
        <v>#REF!</v>
      </c>
      <c r="L126" s="3" t="str">
        <f t="shared" ca="1" si="18"/>
        <v>,1</v>
      </c>
      <c r="M126" s="3" t="str">
        <f t="shared" ca="1" si="19"/>
        <v>C2</v>
      </c>
      <c r="N126" s="3" t="str">
        <f t="shared" ca="1" si="20"/>
        <v>C2</v>
      </c>
    </row>
    <row r="127" spans="1:14" s="72" customFormat="1" ht="30" customHeight="1" x14ac:dyDescent="0.2">
      <c r="A127" s="127"/>
      <c r="B127" s="128" t="s">
        <v>338</v>
      </c>
      <c r="C127" s="22" t="s">
        <v>339</v>
      </c>
      <c r="D127" s="109" t="s">
        <v>340</v>
      </c>
      <c r="E127" s="24" t="s">
        <v>62</v>
      </c>
      <c r="F127" s="75">
        <v>21</v>
      </c>
      <c r="G127" s="10"/>
      <c r="H127" s="11">
        <f t="shared" si="27"/>
        <v>0</v>
      </c>
      <c r="I127" s="5" t="str">
        <f t="shared" ca="1" si="17"/>
        <v/>
      </c>
      <c r="J127" s="1" t="str">
        <f t="shared" si="21"/>
        <v>Installation of U-Style Bike Rackseach</v>
      </c>
      <c r="K127" s="2" t="e">
        <f>MATCH(J127,#REF!,0)</f>
        <v>#REF!</v>
      </c>
      <c r="L127" s="3" t="str">
        <f t="shared" ca="1" si="18"/>
        <v>,1</v>
      </c>
      <c r="M127" s="3" t="str">
        <f t="shared" ca="1" si="19"/>
        <v>C2</v>
      </c>
      <c r="N127" s="3" t="str">
        <f t="shared" ca="1" si="20"/>
        <v>C2</v>
      </c>
    </row>
    <row r="128" spans="1:14" ht="30" customHeight="1" thickBot="1" x14ac:dyDescent="0.25">
      <c r="A128" s="129"/>
      <c r="B128" s="130" t="str">
        <f>B6</f>
        <v>A</v>
      </c>
      <c r="C128" s="156" t="str">
        <f>C6</f>
        <v xml:space="preserve">WOLSELEY WALK-BIKE - WALNUT STREET TO OSBORNE STREET NORTH (WESTMINSTER / BALMORAL / YOUNG / GRANITE) </v>
      </c>
      <c r="D128" s="157"/>
      <c r="E128" s="157"/>
      <c r="F128" s="158"/>
      <c r="G128" s="129" t="s">
        <v>341</v>
      </c>
      <c r="H128" s="129">
        <f>SUM(H6:H127)</f>
        <v>0</v>
      </c>
      <c r="I128" s="5" t="str">
        <f t="shared" ca="1" si="17"/>
        <v>LOCKED</v>
      </c>
      <c r="J128" s="1" t="str">
        <f t="shared" si="21"/>
        <v>WOLSELEY WALK-BIKE - WALNUT STREET TO OSBORNE STREET NORTH (WESTMINSTER / BALMORAL / YOUNG / GRANITE)</v>
      </c>
      <c r="K128" s="2" t="e">
        <f>MATCH(J128,#REF!,0)</f>
        <v>#REF!</v>
      </c>
      <c r="L128" s="3" t="str">
        <f t="shared" ca="1" si="18"/>
        <v>G</v>
      </c>
      <c r="M128" s="3" t="str">
        <f t="shared" ca="1" si="19"/>
        <v>C2</v>
      </c>
      <c r="N128" s="3" t="str">
        <f t="shared" ca="1" si="20"/>
        <v>C2</v>
      </c>
    </row>
    <row r="129" spans="1:14" s="19" customFormat="1" ht="30" customHeight="1" thickTop="1" x14ac:dyDescent="0.2">
      <c r="A129" s="16"/>
      <c r="B129" s="17" t="s">
        <v>177</v>
      </c>
      <c r="C129" s="159" t="s">
        <v>342</v>
      </c>
      <c r="D129" s="160"/>
      <c r="E129" s="160"/>
      <c r="F129" s="161"/>
      <c r="G129" s="16"/>
      <c r="H129" s="18"/>
      <c r="I129" s="5" t="str">
        <f t="shared" ca="1" si="17"/>
        <v>LOCKED</v>
      </c>
      <c r="J129" s="1" t="str">
        <f t="shared" si="21"/>
        <v>MOBILIZATION /DEMOLIBIZATION</v>
      </c>
      <c r="K129" s="2" t="e">
        <f>MATCH(J129,#REF!,0)</f>
        <v>#REF!</v>
      </c>
      <c r="L129" s="3" t="str">
        <f t="shared" ca="1" si="18"/>
        <v>G</v>
      </c>
      <c r="M129" s="3" t="str">
        <f t="shared" ca="1" si="19"/>
        <v>C2</v>
      </c>
      <c r="N129" s="3" t="str">
        <f t="shared" ca="1" si="20"/>
        <v>C2</v>
      </c>
    </row>
    <row r="130" spans="1:14" ht="30" customHeight="1" x14ac:dyDescent="0.2">
      <c r="A130" s="20" t="s">
        <v>268</v>
      </c>
      <c r="B130" s="21" t="s">
        <v>50</v>
      </c>
      <c r="C130" s="22" t="s">
        <v>343</v>
      </c>
      <c r="D130" s="23" t="s">
        <v>344</v>
      </c>
      <c r="E130" s="24" t="s">
        <v>345</v>
      </c>
      <c r="F130" s="86">
        <v>1</v>
      </c>
      <c r="G130" s="10"/>
      <c r="H130" s="11">
        <f t="shared" ref="H130" si="28">ROUND(G130*F130,2)</f>
        <v>0</v>
      </c>
      <c r="I130" s="5" t="str">
        <f t="shared" ca="1" si="17"/>
        <v/>
      </c>
      <c r="J130" s="1" t="str">
        <f t="shared" si="21"/>
        <v>I001Mobilization/DemobilizationL. sum</v>
      </c>
      <c r="K130" s="2" t="e">
        <f>MATCH(J130,#REF!,0)</f>
        <v>#REF!</v>
      </c>
      <c r="L130" s="3" t="str">
        <f t="shared" ca="1" si="18"/>
        <v>,1</v>
      </c>
      <c r="M130" s="3" t="str">
        <f t="shared" ca="1" si="19"/>
        <v>C2</v>
      </c>
      <c r="N130" s="3" t="str">
        <f t="shared" ca="1" si="20"/>
        <v>C2</v>
      </c>
    </row>
    <row r="131" spans="1:14" s="19" customFormat="1" ht="30" customHeight="1" thickBot="1" x14ac:dyDescent="0.25">
      <c r="A131" s="26"/>
      <c r="B131" s="27" t="str">
        <f>B129</f>
        <v>B</v>
      </c>
      <c r="C131" s="156" t="str">
        <f>C129</f>
        <v>MOBILIZATION /DEMOLIBIZATION</v>
      </c>
      <c r="D131" s="157"/>
      <c r="E131" s="157"/>
      <c r="F131" s="158"/>
      <c r="G131" s="28" t="s">
        <v>341</v>
      </c>
      <c r="H131" s="29">
        <f>H130</f>
        <v>0</v>
      </c>
      <c r="I131" s="5" t="str">
        <f t="shared" ca="1" si="17"/>
        <v>LOCKED</v>
      </c>
      <c r="J131" s="1" t="str">
        <f t="shared" si="21"/>
        <v>MOBILIZATION /DEMOLIBIZATION</v>
      </c>
      <c r="K131" s="2" t="e">
        <f>MATCH(J131,#REF!,0)</f>
        <v>#REF!</v>
      </c>
      <c r="L131" s="3" t="str">
        <f t="shared" ca="1" si="18"/>
        <v>G</v>
      </c>
      <c r="M131" s="3" t="str">
        <f t="shared" ca="1" si="19"/>
        <v>C2</v>
      </c>
      <c r="N131" s="3" t="str">
        <f t="shared" ca="1" si="20"/>
        <v>C2</v>
      </c>
    </row>
    <row r="132" spans="1:14" ht="36" customHeight="1" thickTop="1" x14ac:dyDescent="0.25">
      <c r="A132" s="131"/>
      <c r="B132" s="132"/>
      <c r="C132" s="133" t="s">
        <v>346</v>
      </c>
      <c r="D132" s="134"/>
      <c r="E132" s="135"/>
      <c r="F132" s="136"/>
      <c r="H132" s="138"/>
      <c r="I132" s="5" t="str">
        <f t="shared" ca="1" si="17"/>
        <v>LOCKED</v>
      </c>
      <c r="J132" s="1" t="str">
        <f t="shared" si="21"/>
        <v>SUMMARY</v>
      </c>
      <c r="K132" s="2" t="e">
        <f>MATCH(J132,#REF!,0)</f>
        <v>#REF!</v>
      </c>
      <c r="L132" s="3" t="str">
        <f t="shared" ca="1" si="18"/>
        <v>,1</v>
      </c>
      <c r="M132" s="3" t="str">
        <f t="shared" ca="1" si="19"/>
        <v>G</v>
      </c>
      <c r="N132" s="3" t="str">
        <f t="shared" ca="1" si="20"/>
        <v>G</v>
      </c>
    </row>
    <row r="133" spans="1:14" ht="30" customHeight="1" thickBot="1" x14ac:dyDescent="0.25">
      <c r="A133" s="129"/>
      <c r="B133" s="130" t="str">
        <f>B6</f>
        <v>A</v>
      </c>
      <c r="C133" s="162" t="str">
        <f>C6</f>
        <v xml:space="preserve">WOLSELEY WALK-BIKE - WALNUT STREET TO OSBORNE STREET NORTH (WESTMINSTER / BALMORAL / YOUNG / GRANITE) </v>
      </c>
      <c r="D133" s="157"/>
      <c r="E133" s="157"/>
      <c r="F133" s="158"/>
      <c r="G133" s="129" t="s">
        <v>341</v>
      </c>
      <c r="H133" s="129">
        <f>H128</f>
        <v>0</v>
      </c>
      <c r="I133" s="5" t="str">
        <f t="shared" ca="1" si="17"/>
        <v>LOCKED</v>
      </c>
      <c r="J133" s="1" t="str">
        <f t="shared" si="21"/>
        <v>WOLSELEY WALK-BIKE - WALNUT STREET TO OSBORNE STREET NORTH (WESTMINSTER / BALMORAL / YOUNG / GRANITE)</v>
      </c>
      <c r="K133" s="2" t="e">
        <f>MATCH(J133,#REF!,0)</f>
        <v>#REF!</v>
      </c>
      <c r="L133" s="3" t="str">
        <f t="shared" ca="1" si="18"/>
        <v>G</v>
      </c>
      <c r="M133" s="3" t="str">
        <f t="shared" ca="1" si="19"/>
        <v>C2</v>
      </c>
      <c r="N133" s="3" t="str">
        <f t="shared" ca="1" si="20"/>
        <v>C2</v>
      </c>
    </row>
    <row r="134" spans="1:14" ht="30" customHeight="1" thickTop="1" thickBot="1" x14ac:dyDescent="0.25">
      <c r="A134" s="139"/>
      <c r="B134" s="130" t="str">
        <f>B129</f>
        <v>B</v>
      </c>
      <c r="C134" s="163" t="str">
        <f>C129</f>
        <v>MOBILIZATION /DEMOLIBIZATION</v>
      </c>
      <c r="D134" s="164"/>
      <c r="E134" s="164"/>
      <c r="F134" s="165"/>
      <c r="G134" s="139" t="s">
        <v>341</v>
      </c>
      <c r="H134" s="139">
        <f>H131</f>
        <v>0</v>
      </c>
      <c r="I134" s="5" t="str">
        <f t="shared" ref="I134:I136" ca="1" si="29">IF(CELL("protect",$G134)=1, "LOCKED", "")</f>
        <v>LOCKED</v>
      </c>
      <c r="J134" s="1" t="str">
        <f t="shared" si="21"/>
        <v>MOBILIZATION /DEMOLIBIZATION</v>
      </c>
      <c r="K134" s="2" t="e">
        <f>MATCH(J134,#REF!,0)</f>
        <v>#REF!</v>
      </c>
      <c r="L134" s="3" t="str">
        <f t="shared" ref="L134:L136" ca="1" si="30">CELL("format",$F134)</f>
        <v>G</v>
      </c>
      <c r="M134" s="3" t="str">
        <f t="shared" ref="M134:M136" ca="1" si="31">CELL("format",$G134)</f>
        <v>C2</v>
      </c>
      <c r="N134" s="3" t="str">
        <f t="shared" ref="N134:N136" ca="1" si="32">CELL("format",$H134)</f>
        <v>C2</v>
      </c>
    </row>
    <row r="135" spans="1:14" ht="37.9" customHeight="1" thickTop="1" x14ac:dyDescent="0.2">
      <c r="A135" s="61"/>
      <c r="B135" s="149" t="s">
        <v>347</v>
      </c>
      <c r="C135" s="150"/>
      <c r="D135" s="150"/>
      <c r="E135" s="150"/>
      <c r="F135" s="150"/>
      <c r="G135" s="151">
        <f>SUM(H133:H134)</f>
        <v>0</v>
      </c>
      <c r="H135" s="152"/>
      <c r="I135" s="5" t="str">
        <f t="shared" ca="1" si="29"/>
        <v>LOCKED</v>
      </c>
      <c r="J135" s="1" t="str">
        <f t="shared" ref="J135:J136" si="33">CLEAN(CONCATENATE(TRIM($A135),TRIM($C135),IF(LEFT($D135)&lt;&gt;"E",TRIM($D135),),TRIM($E135)))</f>
        <v/>
      </c>
      <c r="K135" s="2" t="e">
        <f>MATCH(J135,#REF!,0)</f>
        <v>#REF!</v>
      </c>
      <c r="L135" s="3" t="str">
        <f t="shared" ca="1" si="30"/>
        <v>G</v>
      </c>
      <c r="M135" s="3" t="str">
        <f t="shared" ca="1" si="31"/>
        <v>C2</v>
      </c>
      <c r="N135" s="3" t="str">
        <f t="shared" ca="1" si="32"/>
        <v>G</v>
      </c>
    </row>
    <row r="136" spans="1:14" ht="15.95" customHeight="1" x14ac:dyDescent="0.2">
      <c r="A136" s="140"/>
      <c r="B136" s="141"/>
      <c r="C136" s="142"/>
      <c r="D136" s="143"/>
      <c r="E136" s="142"/>
      <c r="F136" s="144"/>
      <c r="G136" s="145"/>
      <c r="H136" s="146"/>
      <c r="I136" s="5" t="str">
        <f t="shared" ca="1" si="29"/>
        <v>LOCKED</v>
      </c>
      <c r="J136" s="1" t="str">
        <f t="shared" si="33"/>
        <v/>
      </c>
      <c r="K136" s="2" t="e">
        <f>MATCH(J136,#REF!,0)</f>
        <v>#REF!</v>
      </c>
      <c r="L136" s="3" t="str">
        <f t="shared" ca="1" si="30"/>
        <v>,1</v>
      </c>
      <c r="M136" s="3" t="str">
        <f t="shared" ca="1" si="31"/>
        <v>C2</v>
      </c>
      <c r="N136" s="3" t="str">
        <f t="shared" ca="1" si="32"/>
        <v>G</v>
      </c>
    </row>
  </sheetData>
  <sheetProtection algorithmName="SHA-512" hashValue="JlvKaAcFld0BVuUysOThmHb0W34pqbpDJW+ZVIMhnVjI+jRt0IkHLa193cVDbDzqx+jyWgxcZaF9cQ3xFKS7xA==" saltValue="zCuxbxjb8Xx2qwoA/itrkQ==" spinCount="100000" sheet="1" objects="1" scenarios="1" selectLockedCells="1"/>
  <mergeCells count="8">
    <mergeCell ref="B135:F135"/>
    <mergeCell ref="G135:H135"/>
    <mergeCell ref="C6:F6"/>
    <mergeCell ref="C128:F128"/>
    <mergeCell ref="C129:F129"/>
    <mergeCell ref="C131:F131"/>
    <mergeCell ref="C133:F133"/>
    <mergeCell ref="C134:F134"/>
  </mergeCells>
  <conditionalFormatting sqref="D130">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G130">
    <cfRule type="expression" dxfId="237" priority="238">
      <formula>G130&gt;G135*0.05</formula>
    </cfRule>
  </conditionalFormatting>
  <conditionalFormatting sqref="D10">
    <cfRule type="cellIs" dxfId="236" priority="235" stopIfTrue="1" operator="equal">
      <formula>"CW 2130-R11"</formula>
    </cfRule>
    <cfRule type="cellIs" dxfId="235" priority="236" stopIfTrue="1" operator="equal">
      <formula>"CW 3120-R2"</formula>
    </cfRule>
    <cfRule type="cellIs" dxfId="234" priority="237" stopIfTrue="1" operator="equal">
      <formula>"CW 3240-R7"</formula>
    </cfRule>
  </conditionalFormatting>
  <conditionalFormatting sqref="D13">
    <cfRule type="cellIs" dxfId="233" priority="232" stopIfTrue="1" operator="equal">
      <formula>"CW 2130-R11"</formula>
    </cfRule>
    <cfRule type="cellIs" dxfId="232" priority="233" stopIfTrue="1" operator="equal">
      <formula>"CW 3120-R2"</formula>
    </cfRule>
    <cfRule type="cellIs" dxfId="231" priority="234" stopIfTrue="1" operator="equal">
      <formula>"CW 3240-R7"</formula>
    </cfRule>
  </conditionalFormatting>
  <conditionalFormatting sqref="D15">
    <cfRule type="cellIs" dxfId="230" priority="229" stopIfTrue="1" operator="equal">
      <formula>"CW 2130-R11"</formula>
    </cfRule>
    <cfRule type="cellIs" dxfId="229" priority="230" stopIfTrue="1" operator="equal">
      <formula>"CW 3120-R2"</formula>
    </cfRule>
    <cfRule type="cellIs" dxfId="228" priority="231" stopIfTrue="1" operator="equal">
      <formula>"CW 3240-R7"</formula>
    </cfRule>
  </conditionalFormatting>
  <conditionalFormatting sqref="D14">
    <cfRule type="cellIs" dxfId="227" priority="226" stopIfTrue="1" operator="equal">
      <formula>"CW 2130-R11"</formula>
    </cfRule>
    <cfRule type="cellIs" dxfId="226" priority="227" stopIfTrue="1" operator="equal">
      <formula>"CW 3120-R2"</formula>
    </cfRule>
    <cfRule type="cellIs" dxfId="225" priority="228" stopIfTrue="1" operator="equal">
      <formula>"CW 3240-R7"</formula>
    </cfRule>
  </conditionalFormatting>
  <conditionalFormatting sqref="D16">
    <cfRule type="cellIs" dxfId="224" priority="223" stopIfTrue="1" operator="equal">
      <formula>"CW 2130-R11"</formula>
    </cfRule>
    <cfRule type="cellIs" dxfId="223" priority="224" stopIfTrue="1" operator="equal">
      <formula>"CW 3120-R2"</formula>
    </cfRule>
    <cfRule type="cellIs" dxfId="222" priority="225" stopIfTrue="1" operator="equal">
      <formula>"CW 3240-R7"</formula>
    </cfRule>
  </conditionalFormatting>
  <conditionalFormatting sqref="D17">
    <cfRule type="cellIs" dxfId="221" priority="220" stopIfTrue="1" operator="equal">
      <formula>"CW 2130-R11"</formula>
    </cfRule>
    <cfRule type="cellIs" dxfId="220" priority="221" stopIfTrue="1" operator="equal">
      <formula>"CW 3120-R2"</formula>
    </cfRule>
    <cfRule type="cellIs" dxfId="219" priority="222" stopIfTrue="1" operator="equal">
      <formula>"CW 3240-R7"</formula>
    </cfRule>
  </conditionalFormatting>
  <conditionalFormatting sqref="D18">
    <cfRule type="cellIs" dxfId="218" priority="217" stopIfTrue="1" operator="equal">
      <formula>"CW 2130-R11"</formula>
    </cfRule>
    <cfRule type="cellIs" dxfId="217" priority="218" stopIfTrue="1" operator="equal">
      <formula>"CW 3120-R2"</formula>
    </cfRule>
    <cfRule type="cellIs" dxfId="216" priority="219" stopIfTrue="1" operator="equal">
      <formula>"CW 3240-R7"</formula>
    </cfRule>
  </conditionalFormatting>
  <conditionalFormatting sqref="D19">
    <cfRule type="cellIs" dxfId="215" priority="214" stopIfTrue="1" operator="equal">
      <formula>"CW 2130-R11"</formula>
    </cfRule>
    <cfRule type="cellIs" dxfId="214" priority="215" stopIfTrue="1" operator="equal">
      <formula>"CW 3120-R2"</formula>
    </cfRule>
    <cfRule type="cellIs" dxfId="213" priority="216" stopIfTrue="1" operator="equal">
      <formula>"CW 3240-R7"</formula>
    </cfRule>
  </conditionalFormatting>
  <conditionalFormatting sqref="D11">
    <cfRule type="cellIs" dxfId="212" priority="211" stopIfTrue="1" operator="equal">
      <formula>"CW 2130-R11"</formula>
    </cfRule>
    <cfRule type="cellIs" dxfId="211" priority="212" stopIfTrue="1" operator="equal">
      <formula>"CW 3120-R2"</formula>
    </cfRule>
    <cfRule type="cellIs" dxfId="210" priority="213" stopIfTrue="1" operator="equal">
      <formula>"CW 3240-R7"</formula>
    </cfRule>
  </conditionalFormatting>
  <conditionalFormatting sqref="D12">
    <cfRule type="cellIs" dxfId="209" priority="208" stopIfTrue="1" operator="equal">
      <formula>"CW 2130-R11"</formula>
    </cfRule>
    <cfRule type="cellIs" dxfId="208" priority="209" stopIfTrue="1" operator="equal">
      <formula>"CW 3120-R2"</formula>
    </cfRule>
    <cfRule type="cellIs" dxfId="207" priority="210" stopIfTrue="1" operator="equal">
      <formula>"CW 3240-R7"</formula>
    </cfRule>
  </conditionalFormatting>
  <conditionalFormatting sqref="D21:D22">
    <cfRule type="cellIs" dxfId="206" priority="205" stopIfTrue="1" operator="equal">
      <formula>"CW 2130-R11"</formula>
    </cfRule>
    <cfRule type="cellIs" dxfId="205" priority="206" stopIfTrue="1" operator="equal">
      <formula>"CW 3120-R2"</formula>
    </cfRule>
    <cfRule type="cellIs" dxfId="204" priority="207" stopIfTrue="1" operator="equal">
      <formula>"CW 3240-R7"</formula>
    </cfRule>
  </conditionalFormatting>
  <conditionalFormatting sqref="D24">
    <cfRule type="cellIs" dxfId="203" priority="202" stopIfTrue="1" operator="equal">
      <formula>"CW 2130-R11"</formula>
    </cfRule>
    <cfRule type="cellIs" dxfId="202" priority="203" stopIfTrue="1" operator="equal">
      <formula>"CW 3120-R2"</formula>
    </cfRule>
    <cfRule type="cellIs" dxfId="201" priority="204" stopIfTrue="1" operator="equal">
      <formula>"CW 3240-R7"</formula>
    </cfRule>
  </conditionalFormatting>
  <conditionalFormatting sqref="D25">
    <cfRule type="cellIs" dxfId="200" priority="199" stopIfTrue="1" operator="equal">
      <formula>"CW 2130-R11"</formula>
    </cfRule>
    <cfRule type="cellIs" dxfId="199" priority="200" stopIfTrue="1" operator="equal">
      <formula>"CW 3120-R2"</formula>
    </cfRule>
    <cfRule type="cellIs" dxfId="198" priority="201" stopIfTrue="1" operator="equal">
      <formula>"CW 3240-R7"</formula>
    </cfRule>
  </conditionalFormatting>
  <conditionalFormatting sqref="D28">
    <cfRule type="cellIs" dxfId="197" priority="196" stopIfTrue="1" operator="equal">
      <formula>"CW 2130-R11"</formula>
    </cfRule>
    <cfRule type="cellIs" dxfId="196" priority="197" stopIfTrue="1" operator="equal">
      <formula>"CW 3120-R2"</formula>
    </cfRule>
    <cfRule type="cellIs" dxfId="195" priority="198" stopIfTrue="1" operator="equal">
      <formula>"CW 3240-R7"</formula>
    </cfRule>
  </conditionalFormatting>
  <conditionalFormatting sqref="D29:D30">
    <cfRule type="cellIs" dxfId="194" priority="193" stopIfTrue="1" operator="equal">
      <formula>"CW 2130-R11"</formula>
    </cfRule>
    <cfRule type="cellIs" dxfId="193" priority="194" stopIfTrue="1" operator="equal">
      <formula>"CW 3120-R2"</formula>
    </cfRule>
    <cfRule type="cellIs" dxfId="192" priority="195" stopIfTrue="1" operator="equal">
      <formula>"CW 3240-R7"</formula>
    </cfRule>
  </conditionalFormatting>
  <conditionalFormatting sqref="D31">
    <cfRule type="cellIs" dxfId="191" priority="190" stopIfTrue="1" operator="equal">
      <formula>"CW 2130-R11"</formula>
    </cfRule>
    <cfRule type="cellIs" dxfId="190" priority="191" stopIfTrue="1" operator="equal">
      <formula>"CW 3120-R2"</formula>
    </cfRule>
    <cfRule type="cellIs" dxfId="189" priority="192" stopIfTrue="1" operator="equal">
      <formula>"CW 3240-R7"</formula>
    </cfRule>
  </conditionalFormatting>
  <conditionalFormatting sqref="D32:D33">
    <cfRule type="cellIs" dxfId="188" priority="187" stopIfTrue="1" operator="equal">
      <formula>"CW 2130-R11"</formula>
    </cfRule>
    <cfRule type="cellIs" dxfId="187" priority="188" stopIfTrue="1" operator="equal">
      <formula>"CW 3120-R2"</formula>
    </cfRule>
    <cfRule type="cellIs" dxfId="186" priority="189" stopIfTrue="1" operator="equal">
      <formula>"CW 3240-R7"</formula>
    </cfRule>
  </conditionalFormatting>
  <conditionalFormatting sqref="D34">
    <cfRule type="cellIs" dxfId="185" priority="184" stopIfTrue="1" operator="equal">
      <formula>"CW 2130-R11"</formula>
    </cfRule>
    <cfRule type="cellIs" dxfId="184" priority="185" stopIfTrue="1" operator="equal">
      <formula>"CW 3120-R2"</formula>
    </cfRule>
    <cfRule type="cellIs" dxfId="183" priority="186" stopIfTrue="1" operator="equal">
      <formula>"CW 3240-R7"</formula>
    </cfRule>
  </conditionalFormatting>
  <conditionalFormatting sqref="D35">
    <cfRule type="cellIs" dxfId="182" priority="181" stopIfTrue="1" operator="equal">
      <formula>"CW 2130-R11"</formula>
    </cfRule>
    <cfRule type="cellIs" dxfId="181" priority="182" stopIfTrue="1" operator="equal">
      <formula>"CW 3120-R2"</formula>
    </cfRule>
    <cfRule type="cellIs" dxfId="180" priority="183" stopIfTrue="1" operator="equal">
      <formula>"CW 3240-R7"</formula>
    </cfRule>
  </conditionalFormatting>
  <conditionalFormatting sqref="D36">
    <cfRule type="cellIs" dxfId="179" priority="178" stopIfTrue="1" operator="equal">
      <formula>"CW 2130-R11"</formula>
    </cfRule>
    <cfRule type="cellIs" dxfId="178" priority="179" stopIfTrue="1" operator="equal">
      <formula>"CW 3120-R2"</formula>
    </cfRule>
    <cfRule type="cellIs" dxfId="177" priority="180" stopIfTrue="1" operator="equal">
      <formula>"CW 3240-R7"</formula>
    </cfRule>
  </conditionalFormatting>
  <conditionalFormatting sqref="D37">
    <cfRule type="cellIs" dxfId="176" priority="175" stopIfTrue="1" operator="equal">
      <formula>"CW 2130-R11"</formula>
    </cfRule>
    <cfRule type="cellIs" dxfId="175" priority="176" stopIfTrue="1" operator="equal">
      <formula>"CW 3120-R2"</formula>
    </cfRule>
    <cfRule type="cellIs" dxfId="174" priority="177" stopIfTrue="1" operator="equal">
      <formula>"CW 3240-R7"</formula>
    </cfRule>
  </conditionalFormatting>
  <conditionalFormatting sqref="D44">
    <cfRule type="cellIs" dxfId="173" priority="172" stopIfTrue="1" operator="equal">
      <formula>"CW 2130-R11"</formula>
    </cfRule>
    <cfRule type="cellIs" dxfId="172" priority="173" stopIfTrue="1" operator="equal">
      <formula>"CW 3120-R2"</formula>
    </cfRule>
    <cfRule type="cellIs" dxfId="171" priority="174" stopIfTrue="1" operator="equal">
      <formula>"CW 3240-R7"</formula>
    </cfRule>
  </conditionalFormatting>
  <conditionalFormatting sqref="D45">
    <cfRule type="cellIs" dxfId="170" priority="169" stopIfTrue="1" operator="equal">
      <formula>"CW 2130-R11"</formula>
    </cfRule>
    <cfRule type="cellIs" dxfId="169" priority="170" stopIfTrue="1" operator="equal">
      <formula>"CW 3120-R2"</formula>
    </cfRule>
    <cfRule type="cellIs" dxfId="168" priority="171" stopIfTrue="1" operator="equal">
      <formula>"CW 3240-R7"</formula>
    </cfRule>
  </conditionalFormatting>
  <conditionalFormatting sqref="D46">
    <cfRule type="cellIs" dxfId="167" priority="166" stopIfTrue="1" operator="equal">
      <formula>"CW 2130-R11"</formula>
    </cfRule>
    <cfRule type="cellIs" dxfId="166" priority="167" stopIfTrue="1" operator="equal">
      <formula>"CW 3120-R2"</formula>
    </cfRule>
    <cfRule type="cellIs" dxfId="165" priority="168" stopIfTrue="1" operator="equal">
      <formula>"CW 3240-R7"</formula>
    </cfRule>
  </conditionalFormatting>
  <conditionalFormatting sqref="D47">
    <cfRule type="cellIs" dxfId="164" priority="163" stopIfTrue="1" operator="equal">
      <formula>"CW 2130-R11"</formula>
    </cfRule>
    <cfRule type="cellIs" dxfId="163" priority="164" stopIfTrue="1" operator="equal">
      <formula>"CW 3120-R2"</formula>
    </cfRule>
    <cfRule type="cellIs" dxfId="162" priority="165" stopIfTrue="1" operator="equal">
      <formula>"CW 3240-R7"</formula>
    </cfRule>
  </conditionalFormatting>
  <conditionalFormatting sqref="D53:D54">
    <cfRule type="cellIs" dxfId="161" priority="151" stopIfTrue="1" operator="equal">
      <formula>"CW 2130-R11"</formula>
    </cfRule>
    <cfRule type="cellIs" dxfId="160" priority="152" stopIfTrue="1" operator="equal">
      <formula>"CW 3120-R2"</formula>
    </cfRule>
    <cfRule type="cellIs" dxfId="159" priority="153" stopIfTrue="1" operator="equal">
      <formula>"CW 3240-R7"</formula>
    </cfRule>
  </conditionalFormatting>
  <conditionalFormatting sqref="D48">
    <cfRule type="cellIs" dxfId="158" priority="160" stopIfTrue="1" operator="equal">
      <formula>"CW 2130-R11"</formula>
    </cfRule>
    <cfRule type="cellIs" dxfId="157" priority="161" stopIfTrue="1" operator="equal">
      <formula>"CW 3120-R2"</formula>
    </cfRule>
    <cfRule type="cellIs" dxfId="156" priority="162" stopIfTrue="1" operator="equal">
      <formula>"CW 3240-R7"</formula>
    </cfRule>
  </conditionalFormatting>
  <conditionalFormatting sqref="D55">
    <cfRule type="cellIs" dxfId="155" priority="148" stopIfTrue="1" operator="equal">
      <formula>"CW 2130-R11"</formula>
    </cfRule>
    <cfRule type="cellIs" dxfId="154" priority="149" stopIfTrue="1" operator="equal">
      <formula>"CW 3120-R2"</formula>
    </cfRule>
    <cfRule type="cellIs" dxfId="153" priority="150" stopIfTrue="1" operator="equal">
      <formula>"CW 3240-R7"</formula>
    </cfRule>
  </conditionalFormatting>
  <conditionalFormatting sqref="D49">
    <cfRule type="cellIs" dxfId="152" priority="157" stopIfTrue="1" operator="equal">
      <formula>"CW 2130-R11"</formula>
    </cfRule>
    <cfRule type="cellIs" dxfId="151" priority="158" stopIfTrue="1" operator="equal">
      <formula>"CW 3120-R2"</formula>
    </cfRule>
    <cfRule type="cellIs" dxfId="150" priority="159" stopIfTrue="1" operator="equal">
      <formula>"CW 3240-R7"</formula>
    </cfRule>
  </conditionalFormatting>
  <conditionalFormatting sqref="D50:D52">
    <cfRule type="cellIs" dxfId="149" priority="154" stopIfTrue="1" operator="equal">
      <formula>"CW 2130-R11"</formula>
    </cfRule>
    <cfRule type="cellIs" dxfId="148" priority="155" stopIfTrue="1" operator="equal">
      <formula>"CW 3120-R2"</formula>
    </cfRule>
    <cfRule type="cellIs" dxfId="147" priority="156" stopIfTrue="1" operator="equal">
      <formula>"CW 3240-R7"</formula>
    </cfRule>
  </conditionalFormatting>
  <conditionalFormatting sqref="D56">
    <cfRule type="cellIs" dxfId="146" priority="145" stopIfTrue="1" operator="equal">
      <formula>"CW 2130-R11"</formula>
    </cfRule>
    <cfRule type="cellIs" dxfId="145" priority="146" stopIfTrue="1" operator="equal">
      <formula>"CW 3120-R2"</formula>
    </cfRule>
    <cfRule type="cellIs" dxfId="144" priority="147" stopIfTrue="1" operator="equal">
      <formula>"CW 3240-R7"</formula>
    </cfRule>
  </conditionalFormatting>
  <conditionalFormatting sqref="D58">
    <cfRule type="cellIs" dxfId="143" priority="142" stopIfTrue="1" operator="equal">
      <formula>"CW 2130-R11"</formula>
    </cfRule>
    <cfRule type="cellIs" dxfId="142" priority="143" stopIfTrue="1" operator="equal">
      <formula>"CW 3120-R2"</formula>
    </cfRule>
    <cfRule type="cellIs" dxfId="141" priority="144" stopIfTrue="1" operator="equal">
      <formula>"CW 3240-R7"</formula>
    </cfRule>
  </conditionalFormatting>
  <conditionalFormatting sqref="D39">
    <cfRule type="cellIs" dxfId="140" priority="139" stopIfTrue="1" operator="equal">
      <formula>"CW 2130-R11"</formula>
    </cfRule>
    <cfRule type="cellIs" dxfId="139" priority="140" stopIfTrue="1" operator="equal">
      <formula>"CW 3120-R2"</formula>
    </cfRule>
    <cfRule type="cellIs" dxfId="138" priority="141" stopIfTrue="1" operator="equal">
      <formula>"CW 3240-R7"</formula>
    </cfRule>
  </conditionalFormatting>
  <conditionalFormatting sqref="D40:D43">
    <cfRule type="cellIs" dxfId="137" priority="136" stopIfTrue="1" operator="equal">
      <formula>"CW 2130-R11"</formula>
    </cfRule>
    <cfRule type="cellIs" dxfId="136" priority="137" stopIfTrue="1" operator="equal">
      <formula>"CW 3120-R2"</formula>
    </cfRule>
    <cfRule type="cellIs" dxfId="135" priority="138" stopIfTrue="1" operator="equal">
      <formula>"CW 3240-R7"</formula>
    </cfRule>
  </conditionalFormatting>
  <conditionalFormatting sqref="D64">
    <cfRule type="cellIs" dxfId="134" priority="127" stopIfTrue="1" operator="equal">
      <formula>"CW 2130-R11"</formula>
    </cfRule>
    <cfRule type="cellIs" dxfId="133" priority="128" stopIfTrue="1" operator="equal">
      <formula>"CW 3120-R2"</formula>
    </cfRule>
    <cfRule type="cellIs" dxfId="132" priority="129" stopIfTrue="1" operator="equal">
      <formula>"CW 3240-R7"</formula>
    </cfRule>
  </conditionalFormatting>
  <conditionalFormatting sqref="D63">
    <cfRule type="cellIs" dxfId="131" priority="133" stopIfTrue="1" operator="equal">
      <formula>"CW 2130-R11"</formula>
    </cfRule>
    <cfRule type="cellIs" dxfId="130" priority="134" stopIfTrue="1" operator="equal">
      <formula>"CW 3120-R2"</formula>
    </cfRule>
    <cfRule type="cellIs" dxfId="129" priority="135" stopIfTrue="1" operator="equal">
      <formula>"CW 3240-R7"</formula>
    </cfRule>
  </conditionalFormatting>
  <conditionalFormatting sqref="D65">
    <cfRule type="cellIs" dxfId="128" priority="130" stopIfTrue="1" operator="equal">
      <formula>"CW 2130-R11"</formula>
    </cfRule>
    <cfRule type="cellIs" dxfId="127" priority="131" stopIfTrue="1" operator="equal">
      <formula>"CW 3120-R2"</formula>
    </cfRule>
    <cfRule type="cellIs" dxfId="126" priority="132" stopIfTrue="1" operator="equal">
      <formula>"CW 3240-R7"</formula>
    </cfRule>
  </conditionalFormatting>
  <conditionalFormatting sqref="D68">
    <cfRule type="cellIs" dxfId="125" priority="118" stopIfTrue="1" operator="equal">
      <formula>"CW 2130-R11"</formula>
    </cfRule>
    <cfRule type="cellIs" dxfId="124" priority="119" stopIfTrue="1" operator="equal">
      <formula>"CW 3120-R2"</formula>
    </cfRule>
    <cfRule type="cellIs" dxfId="123" priority="120" stopIfTrue="1" operator="equal">
      <formula>"CW 3240-R7"</formula>
    </cfRule>
  </conditionalFormatting>
  <conditionalFormatting sqref="D38">
    <cfRule type="cellIs" dxfId="122" priority="115" stopIfTrue="1" operator="equal">
      <formula>"CW 2130-R11"</formula>
    </cfRule>
    <cfRule type="cellIs" dxfId="121" priority="116" stopIfTrue="1" operator="equal">
      <formula>"CW 3120-R2"</formula>
    </cfRule>
    <cfRule type="cellIs" dxfId="120" priority="117" stopIfTrue="1" operator="equal">
      <formula>"CW 3240-R7"</formula>
    </cfRule>
  </conditionalFormatting>
  <conditionalFormatting sqref="D66">
    <cfRule type="cellIs" dxfId="119" priority="124" stopIfTrue="1" operator="equal">
      <formula>"CW 2130-R11"</formula>
    </cfRule>
    <cfRule type="cellIs" dxfId="118" priority="125" stopIfTrue="1" operator="equal">
      <formula>"CW 3120-R2"</formula>
    </cfRule>
    <cfRule type="cellIs" dxfId="117" priority="126" stopIfTrue="1" operator="equal">
      <formula>"CW 3240-R7"</formula>
    </cfRule>
  </conditionalFormatting>
  <conditionalFormatting sqref="D67">
    <cfRule type="cellIs" dxfId="116" priority="121" stopIfTrue="1" operator="equal">
      <formula>"CW 2130-R11"</formula>
    </cfRule>
    <cfRule type="cellIs" dxfId="115" priority="122" stopIfTrue="1" operator="equal">
      <formula>"CW 3120-R2"</formula>
    </cfRule>
    <cfRule type="cellIs" dxfId="114" priority="123" stopIfTrue="1" operator="equal">
      <formula>"CW 3240-R7"</formula>
    </cfRule>
  </conditionalFormatting>
  <conditionalFormatting sqref="D69">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70:D72">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74:D75">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77">
    <cfRule type="cellIs" dxfId="104" priority="104" stopIfTrue="1" operator="equal">
      <formula>"CW 3120-R2"</formula>
    </cfRule>
    <cfRule type="cellIs" dxfId="103" priority="105" stopIfTrue="1" operator="equal">
      <formula>"CW 3240-R7"</formula>
    </cfRule>
  </conditionalFormatting>
  <conditionalFormatting sqref="D78">
    <cfRule type="cellIs" dxfId="102" priority="101" stopIfTrue="1" operator="equal">
      <formula>"CW 2130-R11"</formula>
    </cfRule>
    <cfRule type="cellIs" dxfId="101" priority="102" stopIfTrue="1" operator="equal">
      <formula>"CW 3120-R2"</formula>
    </cfRule>
    <cfRule type="cellIs" dxfId="100" priority="103" stopIfTrue="1" operator="equal">
      <formula>"CW 3240-R7"</formula>
    </cfRule>
  </conditionalFormatting>
  <conditionalFormatting sqref="D79">
    <cfRule type="cellIs" dxfId="99" priority="98" stopIfTrue="1" operator="equal">
      <formula>"CW 2130-R11"</formula>
    </cfRule>
    <cfRule type="cellIs" dxfId="98" priority="99" stopIfTrue="1" operator="equal">
      <formula>"CW 3120-R2"</formula>
    </cfRule>
    <cfRule type="cellIs" dxfId="97" priority="100" stopIfTrue="1" operator="equal">
      <formula>"CW 3240-R7"</formula>
    </cfRule>
  </conditionalFormatting>
  <conditionalFormatting sqref="D80">
    <cfRule type="cellIs" dxfId="96" priority="96" stopIfTrue="1" operator="equal">
      <formula>"CW 3120-R2"</formula>
    </cfRule>
    <cfRule type="cellIs" dxfId="95" priority="97" stopIfTrue="1" operator="equal">
      <formula>"CW 3240-R7"</formula>
    </cfRule>
  </conditionalFormatting>
  <conditionalFormatting sqref="D81">
    <cfRule type="cellIs" dxfId="94" priority="94" stopIfTrue="1" operator="equal">
      <formula>"CW 3120-R2"</formula>
    </cfRule>
    <cfRule type="cellIs" dxfId="93" priority="95" stopIfTrue="1" operator="equal">
      <formula>"CW 3240-R7"</formula>
    </cfRule>
  </conditionalFormatting>
  <conditionalFormatting sqref="D82:D83">
    <cfRule type="cellIs" dxfId="92" priority="92" stopIfTrue="1" operator="equal">
      <formula>"CW 3120-R2"</formula>
    </cfRule>
    <cfRule type="cellIs" dxfId="91" priority="93" stopIfTrue="1" operator="equal">
      <formula>"CW 3240-R7"</formula>
    </cfRule>
  </conditionalFormatting>
  <conditionalFormatting sqref="D84">
    <cfRule type="cellIs" dxfId="90" priority="90" stopIfTrue="1" operator="equal">
      <formula>"CW 3120-R2"</formula>
    </cfRule>
    <cfRule type="cellIs" dxfId="89" priority="91" stopIfTrue="1" operator="equal">
      <formula>"CW 3240-R7"</formula>
    </cfRule>
  </conditionalFormatting>
  <conditionalFormatting sqref="D85">
    <cfRule type="cellIs" dxfId="88" priority="88" stopIfTrue="1" operator="equal">
      <formula>"CW 3120-R2"</formula>
    </cfRule>
    <cfRule type="cellIs" dxfId="87" priority="89" stopIfTrue="1" operator="equal">
      <formula>"CW 3240-R7"</formula>
    </cfRule>
  </conditionalFormatting>
  <conditionalFormatting sqref="D86">
    <cfRule type="cellIs" dxfId="86" priority="86" stopIfTrue="1" operator="equal">
      <formula>"CW 3120-R2"</formula>
    </cfRule>
    <cfRule type="cellIs" dxfId="85" priority="87" stopIfTrue="1" operator="equal">
      <formula>"CW 3240-R7"</formula>
    </cfRule>
  </conditionalFormatting>
  <conditionalFormatting sqref="D87">
    <cfRule type="cellIs" dxfId="84" priority="84" stopIfTrue="1" operator="equal">
      <formula>"CW 3120-R2"</formula>
    </cfRule>
    <cfRule type="cellIs" dxfId="83" priority="85" stopIfTrue="1" operator="equal">
      <formula>"CW 3240-R7"</formula>
    </cfRule>
  </conditionalFormatting>
  <conditionalFormatting sqref="D88">
    <cfRule type="cellIs" dxfId="82" priority="82" stopIfTrue="1" operator="equal">
      <formula>"CW 3120-R2"</formula>
    </cfRule>
    <cfRule type="cellIs" dxfId="81" priority="83" stopIfTrue="1" operator="equal">
      <formula>"CW 3240-R7"</formula>
    </cfRule>
  </conditionalFormatting>
  <conditionalFormatting sqref="D90">
    <cfRule type="cellIs" dxfId="80" priority="80" stopIfTrue="1" operator="equal">
      <formula>"CW 3120-R2"</formula>
    </cfRule>
    <cfRule type="cellIs" dxfId="79" priority="81" stopIfTrue="1" operator="equal">
      <formula>"CW 3240-R7"</formula>
    </cfRule>
  </conditionalFormatting>
  <conditionalFormatting sqref="D91">
    <cfRule type="cellIs" dxfId="78" priority="78" stopIfTrue="1" operator="equal">
      <formula>"CW 3120-R2"</formula>
    </cfRule>
    <cfRule type="cellIs" dxfId="77" priority="79" stopIfTrue="1" operator="equal">
      <formula>"CW 3240-R7"</formula>
    </cfRule>
  </conditionalFormatting>
  <conditionalFormatting sqref="D97">
    <cfRule type="cellIs" dxfId="76" priority="70" stopIfTrue="1" operator="equal">
      <formula>"CW 3120-R2"</formula>
    </cfRule>
    <cfRule type="cellIs" dxfId="75" priority="71" stopIfTrue="1" operator="equal">
      <formula>"CW 3240-R7"</formula>
    </cfRule>
  </conditionalFormatting>
  <conditionalFormatting sqref="D92:D94">
    <cfRule type="cellIs" dxfId="74" priority="75" stopIfTrue="1" operator="equal">
      <formula>"CW 2130-R11"</formula>
    </cfRule>
    <cfRule type="cellIs" dxfId="73" priority="76" stopIfTrue="1" operator="equal">
      <formula>"CW 3120-R2"</formula>
    </cfRule>
    <cfRule type="cellIs" dxfId="72" priority="77" stopIfTrue="1" operator="equal">
      <formula>"CW 3240-R7"</formula>
    </cfRule>
  </conditionalFormatting>
  <conditionalFormatting sqref="D95:D96">
    <cfRule type="cellIs" dxfId="71" priority="72" stopIfTrue="1" operator="equal">
      <formula>"CW 2130-R11"</formula>
    </cfRule>
    <cfRule type="cellIs" dxfId="70" priority="73" stopIfTrue="1" operator="equal">
      <formula>"CW 3120-R2"</formula>
    </cfRule>
    <cfRule type="cellIs" dxfId="69" priority="74" stopIfTrue="1" operator="equal">
      <formula>"CW 3240-R7"</formula>
    </cfRule>
  </conditionalFormatting>
  <conditionalFormatting sqref="D98">
    <cfRule type="cellIs" dxfId="68" priority="68" stopIfTrue="1" operator="equal">
      <formula>"CW 3120-R2"</formula>
    </cfRule>
    <cfRule type="cellIs" dxfId="67" priority="69" stopIfTrue="1" operator="equal">
      <formula>"CW 3240-R7"</formula>
    </cfRule>
  </conditionalFormatting>
  <conditionalFormatting sqref="D99">
    <cfRule type="cellIs" dxfId="66" priority="66" stopIfTrue="1" operator="equal">
      <formula>"CW 3120-R2"</formula>
    </cfRule>
    <cfRule type="cellIs" dxfId="65" priority="67" stopIfTrue="1" operator="equal">
      <formula>"CW 3240-R7"</formula>
    </cfRule>
  </conditionalFormatting>
  <conditionalFormatting sqref="D103">
    <cfRule type="cellIs" dxfId="64" priority="58" stopIfTrue="1" operator="equal">
      <formula>"CW 3120-R2"</formula>
    </cfRule>
    <cfRule type="cellIs" dxfId="63" priority="59" stopIfTrue="1" operator="equal">
      <formula>"CW 3240-R7"</formula>
    </cfRule>
  </conditionalFormatting>
  <conditionalFormatting sqref="D101">
    <cfRule type="cellIs" dxfId="62" priority="63" stopIfTrue="1" operator="equal">
      <formula>"CW 2130-R11"</formula>
    </cfRule>
    <cfRule type="cellIs" dxfId="61" priority="64" stopIfTrue="1" operator="equal">
      <formula>"CW 3120-R2"</formula>
    </cfRule>
    <cfRule type="cellIs" dxfId="60" priority="65" stopIfTrue="1" operator="equal">
      <formula>"CW 3240-R7"</formula>
    </cfRule>
  </conditionalFormatting>
  <conditionalFormatting sqref="D102">
    <cfRule type="cellIs" dxfId="59" priority="60" stopIfTrue="1" operator="equal">
      <formula>"CW 2130-R11"</formula>
    </cfRule>
    <cfRule type="cellIs" dxfId="58" priority="61" stopIfTrue="1" operator="equal">
      <formula>"CW 3120-R2"</formula>
    </cfRule>
    <cfRule type="cellIs" dxfId="57" priority="62" stopIfTrue="1" operator="equal">
      <formula>"CW 3240-R7"</formula>
    </cfRule>
  </conditionalFormatting>
  <conditionalFormatting sqref="D104">
    <cfRule type="cellIs" dxfId="56" priority="56" stopIfTrue="1" operator="equal">
      <formula>"CW 3120-R2"</formula>
    </cfRule>
    <cfRule type="cellIs" dxfId="55" priority="57" stopIfTrue="1" operator="equal">
      <formula>"CW 3240-R7"</formula>
    </cfRule>
  </conditionalFormatting>
  <conditionalFormatting sqref="D105:D106">
    <cfRule type="cellIs" dxfId="54" priority="54" stopIfTrue="1" operator="equal">
      <formula>"CW 3120-R2"</formula>
    </cfRule>
    <cfRule type="cellIs" dxfId="53" priority="55" stopIfTrue="1" operator="equal">
      <formula>"CW 3240-R7"</formula>
    </cfRule>
  </conditionalFormatting>
  <conditionalFormatting sqref="D108">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110">
    <cfRule type="cellIs" dxfId="49" priority="48" stopIfTrue="1" operator="equal">
      <formula>"CW 2130-R11"</formula>
    </cfRule>
    <cfRule type="cellIs" dxfId="48" priority="49" stopIfTrue="1" operator="equal">
      <formula>"CW 3120-R2"</formula>
    </cfRule>
    <cfRule type="cellIs" dxfId="47" priority="50" stopIfTrue="1" operator="equal">
      <formula>"CW 3240-R7"</formula>
    </cfRule>
  </conditionalFormatting>
  <conditionalFormatting sqref="D111">
    <cfRule type="cellIs" dxfId="46" priority="45" stopIfTrue="1" operator="equal">
      <formula>"CW 2130-R11"</formula>
    </cfRule>
    <cfRule type="cellIs" dxfId="45" priority="46" stopIfTrue="1" operator="equal">
      <formula>"CW 3120-R2"</formula>
    </cfRule>
    <cfRule type="cellIs" dxfId="44" priority="47" stopIfTrue="1" operator="equal">
      <formula>"CW 3240-R7"</formula>
    </cfRule>
  </conditionalFormatting>
  <conditionalFormatting sqref="D112">
    <cfRule type="cellIs" dxfId="43" priority="42" stopIfTrue="1" operator="equal">
      <formula>"CW 2130-R11"</formula>
    </cfRule>
    <cfRule type="cellIs" dxfId="42" priority="43" stopIfTrue="1" operator="equal">
      <formula>"CW 3120-R2"</formula>
    </cfRule>
    <cfRule type="cellIs" dxfId="41" priority="44" stopIfTrue="1" operator="equal">
      <formula>"CW 3240-R7"</formula>
    </cfRule>
  </conditionalFormatting>
  <conditionalFormatting sqref="D113">
    <cfRule type="cellIs" dxfId="40" priority="39" stopIfTrue="1" operator="equal">
      <formula>"CW 2130-R11"</formula>
    </cfRule>
    <cfRule type="cellIs" dxfId="39" priority="40" stopIfTrue="1" operator="equal">
      <formula>"CW 3120-R2"</formula>
    </cfRule>
    <cfRule type="cellIs" dxfId="38" priority="41" stopIfTrue="1" operator="equal">
      <formula>"CW 3240-R7"</formula>
    </cfRule>
  </conditionalFormatting>
  <conditionalFormatting sqref="D114">
    <cfRule type="cellIs" dxfId="37" priority="36" stopIfTrue="1" operator="equal">
      <formula>"CW 2130-R11"</formula>
    </cfRule>
    <cfRule type="cellIs" dxfId="36" priority="37" stopIfTrue="1" operator="equal">
      <formula>"CW 3120-R2"</formula>
    </cfRule>
    <cfRule type="cellIs" dxfId="35" priority="38" stopIfTrue="1" operator="equal">
      <formula>"CW 3240-R7"</formula>
    </cfRule>
  </conditionalFormatting>
  <conditionalFormatting sqref="D119">
    <cfRule type="cellIs" dxfId="34" priority="33" stopIfTrue="1" operator="equal">
      <formula>"CW 2130-R11"</formula>
    </cfRule>
    <cfRule type="cellIs" dxfId="33" priority="34" stopIfTrue="1" operator="equal">
      <formula>"CW 3120-R2"</formula>
    </cfRule>
    <cfRule type="cellIs" dxfId="32" priority="35" stopIfTrue="1" operator="equal">
      <formula>"CW 3240-R7"</formula>
    </cfRule>
  </conditionalFormatting>
  <conditionalFormatting sqref="D120">
    <cfRule type="cellIs" dxfId="31" priority="30" stopIfTrue="1" operator="equal">
      <formula>"CW 2130-R11"</formula>
    </cfRule>
    <cfRule type="cellIs" dxfId="30" priority="31" stopIfTrue="1" operator="equal">
      <formula>"CW 3120-R2"</formula>
    </cfRule>
    <cfRule type="cellIs" dxfId="29" priority="32" stopIfTrue="1" operator="equal">
      <formula>"CW 3240-R7"</formula>
    </cfRule>
  </conditionalFormatting>
  <conditionalFormatting sqref="D8:D9">
    <cfRule type="cellIs" dxfId="28" priority="27" stopIfTrue="1" operator="equal">
      <formula>"CW 2130-R11"</formula>
    </cfRule>
    <cfRule type="cellIs" dxfId="27" priority="28" stopIfTrue="1" operator="equal">
      <formula>"CW 3120-R2"</formula>
    </cfRule>
    <cfRule type="cellIs" dxfId="26" priority="29" stopIfTrue="1" operator="equal">
      <formula>"CW 3240-R7"</formula>
    </cfRule>
  </conditionalFormatting>
  <conditionalFormatting sqref="D121">
    <cfRule type="cellIs" dxfId="25" priority="24" stopIfTrue="1" operator="equal">
      <formula>"CW 2130-R11"</formula>
    </cfRule>
    <cfRule type="cellIs" dxfId="24" priority="25" stopIfTrue="1" operator="equal">
      <formula>"CW 3120-R2"</formula>
    </cfRule>
    <cfRule type="cellIs" dxfId="23" priority="26" stopIfTrue="1" operator="equal">
      <formula>"CW 3240-R7"</formula>
    </cfRule>
  </conditionalFormatting>
  <conditionalFormatting sqref="D109">
    <cfRule type="cellIs" dxfId="22" priority="22" stopIfTrue="1" operator="equal">
      <formula>"CW 3120-R2"</formula>
    </cfRule>
    <cfRule type="cellIs" dxfId="21" priority="23" stopIfTrue="1" operator="equal">
      <formula>"CW 3240-R7"</formula>
    </cfRule>
  </conditionalFormatting>
  <conditionalFormatting sqref="D23">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57">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116:D117">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15">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00">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26">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27">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9 G14:G15 G17 G12 G110 G112:G117 G29:G31 G33 G35 G37:G38 G22:G23 G45 G47:G49 G52 G54 G41:G43 G64:G65 G67:G69 G72 G74:G75 G78:G79 G81 G84:G85 G88 G90 G92:G96 G98 G101:G102 G104:G106 G9:G10 G56:G58 G124:G127 G61:G62 JC61:JC62 SY61:SY62 ACU61:ACU62 AMQ61:AMQ62 AWM61:AWM62 BGI61:BGI62 BQE61:BQE62 CAA61:CAA62 CJW61:CJW62 CTS61:CTS62 DDO61:DDO62 DNK61:DNK62 DXG61:DXG62 EHC61:EHC62 EQY61:EQY62 FAU61:FAU62 FKQ61:FKQ62 FUM61:FUM62 GEI61:GEI62 GOE61:GOE62 GYA61:GYA62 HHW61:HHW62 HRS61:HRS62 IBO61:IBO62 ILK61:ILK62 IVG61:IVG62 JFC61:JFC62 JOY61:JOY62 JYU61:JYU62 KIQ61:KIQ62 KSM61:KSM62 LCI61:LCI62 LME61:LME62 LWA61:LWA62 MFW61:MFW62 MPS61:MPS62 MZO61:MZO62 NJK61:NJK62 NTG61:NTG62 ODC61:ODC62 OMY61:OMY62 OWU61:OWU62 PGQ61:PGQ62 PQM61:PQM62 QAI61:QAI62 QKE61:QKE62 QUA61:QUA62 RDW61:RDW62 RNS61:RNS62 RXO61:RXO62 SHK61:SHK62 SRG61:SRG62 TBC61:TBC62 TKY61:TKY62 TUU61:TUU62 UEQ61:UEQ62 UOM61:UOM62 UYI61:UYI62 VIE61:VIE62 VSA61:VSA62 WBW61:WBW62 WLS61:WLS62 WVO61:WVO62 JC124:JC127 SY124:SY127 ACU124:ACU127 AMQ124:AMQ127 AWM124:AWM127 BGI124:BGI127 BQE124:BQE127 CAA124:CAA127 CJW124:CJW127 CTS124:CTS127 DDO124:DDO127 DNK124:DNK127 DXG124:DXG127 EHC124:EHC127 EQY124:EQY127 FAU124:FAU127 FKQ124:FKQ127 FUM124:FUM127 GEI124:GEI127 GOE124:GOE127 GYA124:GYA127 HHW124:HHW127 HRS124:HRS127 IBO124:IBO127 ILK124:ILK127 IVG124:IVG127 JFC124:JFC127 JOY124:JOY127 JYU124:JYU127 KIQ124:KIQ127 KSM124:KSM127 LCI124:LCI127 LME124:LME127 LWA124:LWA127 MFW124:MFW127 MPS124:MPS127 MZO124:MZO127 NJK124:NJK127 NTG124:NTG127 ODC124:ODC127 OMY124:OMY127 OWU124:OWU127 PGQ124:PGQ127 PQM124:PQM127 QAI124:QAI127 QKE124:QKE127 QUA124:QUA127 RDW124:RDW127 RNS124:RNS127 RXO124:RXO127 SHK124:SHK127 SRG124:SRG127 TBC124:TBC127 TKY124:TKY127 TUU124:TUU127 UEQ124:UEQ127 UOM124:UOM127 UYI124:UYI127 VIE124:VIE127 VSA124:VSA127 WBW124:WBW127 WLS124:WLS127 WVO124:WVO127 G120:G121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108 G25 G27" xr:uid="{97AC50C6-6BE5-4178-AEB8-520415B4CE14}">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130" xr:uid="{2DB20BAC-4316-4EA9-95CC-7F98C03BEC22}">
      <formula1>IF(AND(G130&gt;=0.01,G130&lt;=G135*0.05),ROUND(G130,2),0.01)</formula1>
    </dataValidation>
  </dataValidations>
  <pageMargins left="0.5" right="0.5" top="0.75" bottom="0.75" header="0.25" footer="0.25"/>
  <pageSetup scale="70" orientation="portrait" r:id="rId1"/>
  <headerFooter alignWithMargins="0">
    <oddHeader>&amp;L&amp;10The City of Winnipeg
Tender No. 191-2021 
&amp;R&amp;10Bid Submission
&amp;P of &amp;N</oddHeader>
    <oddFooter xml:space="preserve">&amp;R                    </oddFooter>
  </headerFooter>
  <rowBreaks count="6" manualBreakCount="6">
    <brk id="31" max="16383" man="1"/>
    <brk id="58" max="16383" man="1"/>
    <brk id="79" max="16383" man="1"/>
    <brk id="105" max="16383" man="1"/>
    <brk id="128" max="16383" man="1"/>
    <brk id="13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191-2021</vt:lpstr>
      <vt:lpstr>'191-2021'!Print_Area</vt:lpstr>
      <vt:lpstr>'191-2021'!Print_Titles</vt:lpstr>
      <vt:lpstr>'191-2021'!XEVERYTHING</vt:lpstr>
      <vt:lpstr>'191-2021'!XITEMS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Mar. 24, 2021
by C. Humbert
File size 47.8 KB</dc:description>
  <cp:lastModifiedBy>Windows User</cp:lastModifiedBy>
  <cp:lastPrinted>2017-01-16T17:15:47Z</cp:lastPrinted>
  <dcterms:created xsi:type="dcterms:W3CDTF">2000-01-26T18:56:05Z</dcterms:created>
  <dcterms:modified xsi:type="dcterms:W3CDTF">2021-03-24T20:30:52Z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