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25" windowWidth="9600" windowHeight="10455" activeTab="0"/>
  </bookViews>
  <sheets>
    <sheet name="FORM B - PRICES" sheetId="1" r:id="rId1"/>
  </sheets>
  <externalReferences>
    <externalReference r:id="rId4"/>
    <externalReference r:id="rId5"/>
  </externalReferences>
  <definedNames>
    <definedName name="_xlnm._FilterDatabase" localSheetId="0" hidden="1">'FORM B - PRICES'!$K$1:$K$401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PRICES'!$B$6:$H$400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PRICES'!$B$1:$IV$82</definedName>
    <definedName name="XEverything">#REF!</definedName>
    <definedName name="XITEMS" localSheetId="0">'FORM B - PRICES'!$B$6:$IV$82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<sst xmlns="http://schemas.openxmlformats.org/spreadsheetml/2006/main" count="1549" uniqueCount="337">
  <si>
    <t xml:space="preserve">CW 3235-R9  </t>
  </si>
  <si>
    <t>150 mm Reinforced Sidewalk</t>
  </si>
  <si>
    <t>100 mm Sidewalk</t>
  </si>
  <si>
    <t>CW 2130-R12</t>
  </si>
  <si>
    <t>CW 3510-R9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</si>
  <si>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</si>
  <si>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</si>
  <si>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</si>
  <si>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</si>
  <si>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</si>
  <si>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</si>
  <si>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</si>
  <si>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</si>
  <si>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</si>
  <si>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</si>
  <si>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</si>
  <si>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</si>
  <si>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</si>
  <si>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E012</t>
  </si>
  <si>
    <t>A.3</t>
  </si>
  <si>
    <t>A.4</t>
  </si>
  <si>
    <t>A.7</t>
  </si>
  <si>
    <t>Excavation</t>
  </si>
  <si>
    <t>A.6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</si>
  <si>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</si>
  <si>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</si>
  <si>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</si>
  <si>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</si>
  <si>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</si>
  <si>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</si>
  <si>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</si>
  <si>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</si>
  <si>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</si>
  <si>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</si>
  <si>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</si>
  <si>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</si>
  <si>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</si>
  <si>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</si>
  <si>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</si>
  <si>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</si>
  <si>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</si>
  <si>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</si>
  <si>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</si>
  <si>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</si>
  <si>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</si>
  <si>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</si>
  <si>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</si>
  <si>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</si>
  <si>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</si>
  <si>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</si>
  <si>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</si>
  <si>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</si>
  <si>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</si>
  <si>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</si>
  <si>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</si>
  <si>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</si>
  <si>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</si>
  <si>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</si>
  <si>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</si>
  <si>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</si>
  <si>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</si>
  <si>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</si>
  <si>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</si>
  <si>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</si>
  <si>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</si>
  <si>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</si>
  <si>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</si>
  <si>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</si>
  <si>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B.6</t>
  </si>
  <si>
    <t>B.8</t>
  </si>
  <si>
    <t>Drilled Tie Bars</t>
  </si>
  <si>
    <t>B.12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</si>
  <si>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</si>
  <si>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</si>
  <si>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</si>
  <si>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</si>
  <si>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</si>
  <si>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</si>
  <si>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</si>
  <si>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</si>
  <si>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</si>
  <si>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each</t>
  </si>
  <si>
    <t>m</t>
  </si>
  <si>
    <t>A.2</t>
  </si>
  <si>
    <t>200 mm Concrete Pavement (Type A)</t>
  </si>
  <si>
    <t>B.9</t>
  </si>
  <si>
    <t>EARTH AND BASE WORKS</t>
  </si>
  <si>
    <t>A.1</t>
  </si>
  <si>
    <t>ASSOCIATED DRAINAGE AND UNDERGROUND WORKS</t>
  </si>
  <si>
    <t>ADJUSTMENTS</t>
  </si>
  <si>
    <t>LANDSCAPING</t>
  </si>
  <si>
    <t>CODE</t>
  </si>
  <si>
    <t>E006</t>
  </si>
  <si>
    <t>E007</t>
  </si>
  <si>
    <t>F001</t>
  </si>
  <si>
    <t>F003</t>
  </si>
  <si>
    <t>F004</t>
  </si>
  <si>
    <t>F005</t>
  </si>
  <si>
    <t>F009</t>
  </si>
  <si>
    <t>F011</t>
  </si>
  <si>
    <t>F018</t>
  </si>
  <si>
    <t>G001</t>
  </si>
  <si>
    <t>G002</t>
  </si>
  <si>
    <t>G003</t>
  </si>
  <si>
    <t>A010</t>
  </si>
  <si>
    <t>A012</t>
  </si>
  <si>
    <t>B097</t>
  </si>
  <si>
    <t>A.18</t>
  </si>
  <si>
    <t>Supplying and Placing Base Course Material</t>
  </si>
  <si>
    <t>Miscellaneous Concrete Slab Removal</t>
  </si>
  <si>
    <t>Monolithic Curb and Sidewalk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</si>
  <si>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</si>
  <si>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</si>
  <si>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</si>
  <si>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</si>
  <si>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SD-228B</t>
  </si>
  <si>
    <t>i)</t>
  </si>
  <si>
    <t>ii)</t>
  </si>
  <si>
    <t>iii)</t>
  </si>
  <si>
    <t>Construction of Asphalt Patches</t>
  </si>
  <si>
    <t>C</t>
  </si>
  <si>
    <t>B.7</t>
  </si>
  <si>
    <t>C.6</t>
  </si>
  <si>
    <t>C.7</t>
  </si>
  <si>
    <t>C.8</t>
  </si>
  <si>
    <t>C.9</t>
  </si>
  <si>
    <t>C.10</t>
  </si>
  <si>
    <t>C.11</t>
  </si>
  <si>
    <t>SD-228A</t>
  </si>
  <si>
    <t>SD-203B</t>
  </si>
  <si>
    <t>Adjustment of Precast  Sidewalk Blocks</t>
  </si>
  <si>
    <t>Supply of Precast  Sidewalk Blocks</t>
  </si>
  <si>
    <t xml:space="preserve">Catch Pit </t>
  </si>
  <si>
    <t>SD-023</t>
  </si>
  <si>
    <t>A003</t>
  </si>
  <si>
    <t>D.1</t>
  </si>
  <si>
    <t>F.9</t>
  </si>
  <si>
    <t>F010</t>
  </si>
  <si>
    <t>H.1</t>
  </si>
  <si>
    <t>Partial Slab Patches 
- Early Opening (72 hour)</t>
  </si>
  <si>
    <t>B124</t>
  </si>
  <si>
    <t>B125</t>
  </si>
  <si>
    <t>B189</t>
  </si>
  <si>
    <t>B199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</si>
  <si>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</si>
  <si>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</si>
  <si>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</si>
  <si>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</si>
  <si>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</si>
  <si>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</si>
  <si>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</si>
  <si>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</si>
  <si>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</si>
  <si>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</si>
  <si>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</si>
  <si>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</si>
  <si>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F.6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</si>
  <si>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</si>
  <si>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</si>
  <si>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</si>
  <si>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</si>
  <si>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</si>
  <si>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Drainage Connection Pipe</t>
  </si>
  <si>
    <t>A</t>
  </si>
  <si>
    <t>B</t>
  </si>
  <si>
    <t>E</t>
  </si>
  <si>
    <t>F</t>
  </si>
  <si>
    <t>G</t>
  </si>
  <si>
    <t>H</t>
  </si>
  <si>
    <t>B125A</t>
  </si>
  <si>
    <t>Locked?</t>
  </si>
  <si>
    <t>MATCH</t>
  </si>
  <si>
    <t>Format F</t>
  </si>
  <si>
    <t>Format G</t>
  </si>
  <si>
    <t>Format H</t>
  </si>
  <si>
    <t>Joined, Trimmed, &amp; Cleaned for Checking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</si>
  <si>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</si>
  <si>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</si>
  <si>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</si>
  <si>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</si>
  <si>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</si>
  <si>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</si>
  <si>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</si>
  <si>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</si>
  <si>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</si>
  <si>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>SD-229C,D</t>
  </si>
  <si>
    <t>CW 3330-R5</t>
  </si>
  <si>
    <t>C.12</t>
  </si>
  <si>
    <t>B077-72</t>
  </si>
  <si>
    <t>B086-72</t>
  </si>
  <si>
    <t>B100r</t>
  </si>
  <si>
    <t>B104r</t>
  </si>
  <si>
    <t>B107i</t>
  </si>
  <si>
    <t>B114rl</t>
  </si>
  <si>
    <t>B118rl</t>
  </si>
  <si>
    <t>B119rl</t>
  </si>
  <si>
    <t>B120rl</t>
  </si>
  <si>
    <t>B121rl</t>
  </si>
  <si>
    <t>B123rl</t>
  </si>
  <si>
    <t>B126r</t>
  </si>
  <si>
    <t>B127r</t>
  </si>
  <si>
    <t>B135i</t>
  </si>
  <si>
    <t>B139i</t>
  </si>
  <si>
    <t>B154rl</t>
  </si>
  <si>
    <t>B155rl</t>
  </si>
  <si>
    <t>B156rl</t>
  </si>
  <si>
    <t>B157rl</t>
  </si>
  <si>
    <t>B167rl</t>
  </si>
  <si>
    <t>G.3</t>
  </si>
  <si>
    <t>B219</t>
  </si>
  <si>
    <t>38 mm</t>
  </si>
  <si>
    <t>51 mm</t>
  </si>
  <si>
    <t xml:space="preserve"> width &lt; 600 mm</t>
  </si>
  <si>
    <t xml:space="preserve"> width &gt; or = 600 mm</t>
  </si>
  <si>
    <t>B121rlA</t>
  </si>
  <si>
    <t>B121rlB</t>
  </si>
  <si>
    <t>B121rlC</t>
  </si>
  <si>
    <t>Detectable Warning Surface Tiles</t>
  </si>
  <si>
    <t>B111i</t>
  </si>
  <si>
    <t xml:space="preserve">CW 3240-R10 </t>
  </si>
  <si>
    <t>Curb Ramp (8-12 mm reveal ht, Monolithic)</t>
  </si>
  <si>
    <t xml:space="preserve">CW 3230-R8
</t>
  </si>
  <si>
    <t>B184rlA</t>
  </si>
  <si>
    <t>CW 3110-R19</t>
  </si>
  <si>
    <t>B097A</t>
  </si>
  <si>
    <t>15 M Deformed Tie Bar</t>
  </si>
  <si>
    <t>CW 3326-R3</t>
  </si>
  <si>
    <t>Barrier Integral</t>
  </si>
  <si>
    <t>Barrier (150 mm reveal ht, Dowelled)</t>
  </si>
  <si>
    <t>Modified Barrier (150 mm reveal ht, Dowelled)</t>
  </si>
  <si>
    <t>CW 3210-R8</t>
  </si>
  <si>
    <t>Adjustment of Manholes/Catch Basins Frames</t>
  </si>
  <si>
    <t xml:space="preserve">CW 3410-R12 </t>
  </si>
  <si>
    <t>FORM B: PRICES</t>
  </si>
  <si>
    <t>UNIT PRICES</t>
  </si>
  <si>
    <t>SPEC.</t>
  </si>
  <si>
    <t>APPROX.</t>
  </si>
  <si>
    <t>REF.</t>
  </si>
  <si>
    <t>QUANTITY</t>
  </si>
  <si>
    <t>ROADWORKS - RENEWALS</t>
  </si>
  <si>
    <t>A.8</t>
  </si>
  <si>
    <t>Subtotal:</t>
  </si>
  <si>
    <t xml:space="preserve"> i)</t>
  </si>
  <si>
    <t>Lifter Rings (AP-010)</t>
  </si>
  <si>
    <t>C.13</t>
  </si>
  <si>
    <t>C.14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</si>
  <si>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</si>
  <si>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</si>
  <si>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</si>
  <si>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</si>
  <si>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</si>
  <si>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</si>
  <si>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</si>
  <si>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</si>
  <si>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</si>
  <si>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</si>
  <si>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</si>
  <si>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</si>
  <si>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</si>
  <si>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</si>
  <si>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</si>
  <si>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</si>
  <si>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</si>
  <si>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</si>
  <si>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</si>
  <si>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</si>
  <si>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</si>
  <si>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</si>
  <si>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</si>
  <si>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</si>
  <si>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</si>
  <si>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</si>
  <si>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</si>
  <si>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</si>
  <si>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</si>
  <si>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</si>
  <si>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</si>
  <si>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</si>
  <si>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</si>
  <si>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</si>
  <si>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</si>
  <si>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</si>
  <si>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</si>
  <si>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</si>
  <si>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</si>
  <si>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</si>
  <si>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</si>
  <si>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</si>
  <si>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J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</si>
  <si>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</si>
  <si>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</si>
  <si>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</si>
  <si>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</si>
  <si>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</si>
  <si>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</si>
  <si>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</si>
  <si>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</si>
  <si>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</si>
  <si>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</si>
  <si>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</si>
  <si>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</si>
  <si>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</si>
  <si>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K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</si>
  <si>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</si>
  <si>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</si>
  <si>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</si>
  <si>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</si>
  <si>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</si>
  <si>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</si>
  <si>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</si>
  <si>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</si>
  <si>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</si>
  <si>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</si>
  <si>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</si>
  <si>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</si>
  <si>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</si>
  <si>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SUMMARY</t>
  </si>
  <si>
    <t xml:space="preserve">TOTAL BID PRICE (GST extra)                                                                              (in figures)                                             </t>
  </si>
  <si>
    <t>B001</t>
  </si>
  <si>
    <t>Pavement Removal</t>
  </si>
  <si>
    <t>B002</t>
  </si>
  <si>
    <t>Concrete Pavement</t>
  </si>
  <si>
    <t>SIDEWALK RENEWAL-SUN VALLEY DRIVE (SOUTH SIDE) FROM HOVINGHAM STREET TO SUNNY HILLS ROAD</t>
  </si>
  <si>
    <t>SIDEWALK RENEWAL- McIVOR AVENUE (SOUTH SIDE) FROM HENDERSON HIGHWAY TO EDKAR CRESCENT</t>
  </si>
  <si>
    <t>SIDEWALK RENEWAL- LONDON STREET (EAST SIDE) FROM MUNROE AVENUE TO PRINCE RUPERT AVENUE</t>
  </si>
  <si>
    <t>SIDEWALK RENEWAL- ROCH STREET (BOTH SIDES) FROM TRENT AVENUE TO SYDNEY AVENUE</t>
  </si>
  <si>
    <t>SIDEWALK RENEWAL- BRONX AVENUE (BOTH SIDES) - GATEWAY ROAD TO GREY STREET</t>
  </si>
  <si>
    <t>SIDEWALK RENEWAL- THOM AVENUE EAST (SOUTH SIDE) - DAY STREET TO WABASHA STREET</t>
  </si>
  <si>
    <t>SIDEWALK RENEWAL- THOM AVENUE WEST (SOUTH SIDE) - WINONA STREET TO BOND STREET</t>
  </si>
  <si>
    <t>SIDEWALK RENEWAL- De BOURMONT AVENUE (WEST SIDE) - ELIZABETH ROAD TO MAGINOT STREET</t>
  </si>
  <si>
    <t>SIDEWALK RENEWAL- GREENWOOD AVENUE (SOUTH SIDE) - WYOMING STREET TO #49 GREENWOOD AVENUE</t>
  </si>
  <si>
    <t>D.16</t>
  </si>
  <si>
    <t>D.17</t>
  </si>
  <si>
    <t>E.19</t>
  </si>
  <si>
    <t>(SEE B9)</t>
  </si>
  <si>
    <t xml:space="preserve">SIDEWALK RENEWAL- MADELINE STREET (EAST SIDE) - EDWARD AVENUE WEST TO HAROLD AVENUE WEST </t>
  </si>
  <si>
    <t>SIDEWALK RENEWAL- McIVOR AVENUE (NORTH SIDE) FROM HENDERSON HIGHWAY TO REINY DRIVE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</si>
</sst>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8"/>
      <name val="MS Sans Serif"/>
      <family val="2"/>
    </font>
    <font>
      <b/>
      <sz val="6"/>
      <color indexed="8"/>
      <name val="Arial"/>
      <family val="2"/>
    </font>
    <font>
      <sz val="14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MS Sans Serif"/>
      <family val="2"/>
    </font>
    <font>
      <sz val="12"/>
      <color indexed="8"/>
      <name val="Cambria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color theme="1"/>
      <name val="Cambria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54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25" borderId="0" xfId="227" applyFont="1" applyFill="1" applyAlignment="1">
      <alignment wrapText="1"/>
      <protection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 applyProtection="1">
      <alignment horizontal="center"/>
      <protection/>
    </xf>
    <xf numFmtId="0" fontId="40" fillId="25" borderId="0" xfId="0" applyNumberFormat="1" applyFont="1" applyFill="1" applyAlignment="1">
      <alignment/>
    </xf>
    <xf numFmtId="0" fontId="41" fillId="0" borderId="0" xfId="0" applyFont="1" applyAlignment="1" applyProtection="1">
      <alignment vertical="center"/>
      <protection/>
    </xf>
    <xf numFmtId="7" fontId="43" fillId="0" borderId="0" xfId="215" applyNumberFormat="1" applyFont="1" applyFill="1" applyAlignment="1">
      <alignment horizontal="centerContinuous" vertical="center"/>
      <protection/>
    </xf>
    <xf numFmtId="1" fontId="16" fillId="0" borderId="0" xfId="215" applyNumberFormat="1" applyFont="1" applyFill="1" applyAlignment="1">
      <alignment horizontal="centerContinuous" vertical="top"/>
      <protection/>
    </xf>
    <xf numFmtId="0" fontId="16" fillId="0" borderId="0" xfId="215" applyNumberFormat="1" applyFont="1" applyFill="1" applyAlignment="1">
      <alignment horizontal="centerContinuous" vertical="center"/>
      <protection/>
    </xf>
    <xf numFmtId="0" fontId="15" fillId="0" borderId="0" xfId="215" applyNumberFormat="1" applyFill="1">
      <alignment/>
      <protection/>
    </xf>
    <xf numFmtId="0" fontId="44" fillId="0" borderId="0" xfId="215" applyNumberFormat="1" applyFont="1" applyFill="1" applyBorder="1" applyAlignment="1">
      <alignment vertical="top"/>
      <protection/>
    </xf>
    <xf numFmtId="0" fontId="15" fillId="0" borderId="0" xfId="215" applyNumberFormat="1" applyFill="1" applyBorder="1" applyAlignment="1">
      <alignment vertical="top"/>
      <protection/>
    </xf>
    <xf numFmtId="0" fontId="15" fillId="0" borderId="0" xfId="215" applyNumberFormat="1" applyFill="1" applyBorder="1">
      <alignment/>
      <protection/>
    </xf>
    <xf numFmtId="7" fontId="45" fillId="0" borderId="0" xfId="215" applyNumberFormat="1" applyFont="1" applyFill="1" applyAlignment="1">
      <alignment horizontal="centerContinuous" vertical="center"/>
      <protection/>
    </xf>
    <xf numFmtId="1" fontId="15" fillId="0" borderId="0" xfId="215" applyNumberFormat="1" applyFont="1" applyFill="1" applyAlignment="1">
      <alignment horizontal="centerContinuous" vertical="top"/>
      <protection/>
    </xf>
    <xf numFmtId="0" fontId="15" fillId="0" borderId="0" xfId="215" applyNumberFormat="1" applyFont="1" applyFill="1" applyAlignment="1">
      <alignment horizontal="centerContinuous" vertical="center"/>
      <protection/>
    </xf>
    <xf numFmtId="7" fontId="15" fillId="0" borderId="0" xfId="215" applyNumberFormat="1" applyFill="1" applyAlignment="1">
      <alignment horizontal="right"/>
      <protection/>
    </xf>
    <xf numFmtId="0" fontId="15" fillId="0" borderId="0" xfId="215" applyNumberFormat="1" applyFont="1" applyFill="1" applyAlignment="1">
      <alignment vertical="top"/>
      <protection/>
    </xf>
    <xf numFmtId="0" fontId="15" fillId="0" borderId="0" xfId="215" applyNumberFormat="1" applyFont="1" applyFill="1" applyAlignment="1">
      <alignment/>
      <protection/>
    </xf>
    <xf numFmtId="7" fontId="15" fillId="0" borderId="15" xfId="215" applyNumberFormat="1" applyFill="1" applyBorder="1" applyAlignment="1">
      <alignment horizontal="center"/>
      <protection/>
    </xf>
    <xf numFmtId="0" fontId="15" fillId="0" borderId="15" xfId="215" applyNumberFormat="1" applyFont="1" applyFill="1" applyBorder="1" applyAlignment="1">
      <alignment horizontal="center" vertical="top"/>
      <protection/>
    </xf>
    <xf numFmtId="0" fontId="15" fillId="0" borderId="16" xfId="215" applyNumberFormat="1" applyFont="1" applyFill="1" applyBorder="1" applyAlignment="1">
      <alignment horizontal="center"/>
      <protection/>
    </xf>
    <xf numFmtId="0" fontId="15" fillId="0" borderId="15" xfId="215" applyNumberFormat="1" applyFont="1" applyFill="1" applyBorder="1" applyAlignment="1">
      <alignment horizontal="center"/>
      <protection/>
    </xf>
    <xf numFmtId="0" fontId="15" fillId="0" borderId="17" xfId="215" applyNumberFormat="1" applyFont="1" applyFill="1" applyBorder="1" applyAlignment="1">
      <alignment horizontal="center"/>
      <protection/>
    </xf>
    <xf numFmtId="7" fontId="15" fillId="0" borderId="18" xfId="215" applyNumberFormat="1" applyFill="1" applyBorder="1" applyAlignment="1">
      <alignment horizontal="right"/>
      <protection/>
    </xf>
    <xf numFmtId="0" fontId="15" fillId="0" borderId="19" xfId="215" applyNumberFormat="1" applyFont="1" applyFill="1" applyBorder="1" applyAlignment="1">
      <alignment vertical="top"/>
      <protection/>
    </xf>
    <xf numFmtId="0" fontId="15" fillId="0" borderId="0" xfId="215" applyNumberFormat="1" applyFont="1" applyFill="1" applyBorder="1">
      <alignment/>
      <protection/>
    </xf>
    <xf numFmtId="0" fontId="15" fillId="0" borderId="19" xfId="215" applyNumberFormat="1" applyFont="1" applyFill="1" applyBorder="1" applyAlignment="1">
      <alignment horizontal="center"/>
      <protection/>
    </xf>
    <xf numFmtId="0" fontId="15" fillId="0" borderId="20" xfId="215" applyNumberFormat="1" applyFont="1" applyFill="1" applyBorder="1">
      <alignment/>
      <protection/>
    </xf>
    <xf numFmtId="7" fontId="15" fillId="0" borderId="21" xfId="215" applyNumberFormat="1" applyFill="1" applyBorder="1" applyAlignment="1">
      <alignment horizontal="right" vertical="center"/>
      <protection/>
    </xf>
    <xf numFmtId="0" fontId="39" fillId="0" borderId="3" xfId="215" applyNumberFormat="1" applyFont="1" applyFill="1" applyBorder="1" applyAlignment="1">
      <alignment horizontal="center" vertical="center"/>
      <protection/>
    </xf>
    <xf numFmtId="0" fontId="15" fillId="0" borderId="0" xfId="215" applyNumberFormat="1" applyFill="1" applyBorder="1" applyAlignment="1">
      <alignment vertical="center"/>
      <protection/>
    </xf>
    <xf numFmtId="7" fontId="15" fillId="0" borderId="21" xfId="215" applyNumberFormat="1" applyFill="1" applyBorder="1" applyAlignment="1">
      <alignment horizontal="right"/>
      <protection/>
    </xf>
    <xf numFmtId="0" fontId="39" fillId="0" borderId="19" xfId="215" applyNumberFormat="1" applyFont="1" applyFill="1" applyBorder="1" applyAlignment="1">
      <alignment vertical="top"/>
      <protection/>
    </xf>
    <xf numFmtId="173" fontId="39" fillId="0" borderId="19" xfId="215" applyNumberFormat="1" applyFont="1" applyFill="1" applyBorder="1" applyAlignment="1" applyProtection="1">
      <alignment horizontal="left" vertical="center"/>
      <protection/>
    </xf>
    <xf numFmtId="1" fontId="15" fillId="0" borderId="21" xfId="215" applyNumberFormat="1" applyFont="1" applyFill="1" applyBorder="1" applyAlignment="1">
      <alignment horizontal="center" vertical="top"/>
      <protection/>
    </xf>
    <xf numFmtId="0" fontId="15" fillId="0" borderId="21" xfId="215" applyNumberFormat="1" applyFont="1" applyFill="1" applyBorder="1" applyAlignment="1">
      <alignment horizontal="center" vertical="top"/>
      <protection/>
    </xf>
    <xf numFmtId="187" fontId="15" fillId="0" borderId="1" xfId="215" applyNumberFormat="1" applyFont="1" applyFill="1" applyBorder="1" applyAlignment="1" applyProtection="1">
      <alignment horizontal="center" vertical="top"/>
      <protection/>
    </xf>
    <xf numFmtId="185" fontId="15" fillId="0" borderId="1" xfId="215" applyNumberFormat="1" applyFont="1" applyFill="1" applyBorder="1" applyAlignment="1" applyProtection="1">
      <alignment horizontal="left" vertical="top" wrapText="1"/>
      <protection/>
    </xf>
    <xf numFmtId="173" fontId="15" fillId="0" borderId="1" xfId="215" applyNumberFormat="1" applyFont="1" applyFill="1" applyBorder="1" applyAlignment="1" applyProtection="1">
      <alignment horizontal="left" vertical="top" wrapText="1"/>
      <protection/>
    </xf>
    <xf numFmtId="173" fontId="15" fillId="0" borderId="1" xfId="215" applyNumberFormat="1" applyFont="1" applyFill="1" applyBorder="1" applyAlignment="1" applyProtection="1">
      <alignment horizontal="center" vertical="top" wrapText="1"/>
      <protection/>
    </xf>
    <xf numFmtId="0" fontId="15" fillId="0" borderId="1" xfId="215" applyNumberFormat="1" applyFont="1" applyFill="1" applyBorder="1" applyAlignment="1" applyProtection="1">
      <alignment horizontal="center" vertical="top" wrapText="1"/>
      <protection/>
    </xf>
    <xf numFmtId="1" fontId="55" fillId="0" borderId="1" xfId="215" applyNumberFormat="1" applyFont="1" applyFill="1" applyBorder="1" applyAlignment="1" applyProtection="1">
      <alignment horizontal="right" vertical="top"/>
      <protection/>
    </xf>
    <xf numFmtId="191" fontId="55" fillId="0" borderId="1" xfId="215" applyNumberFormat="1" applyFont="1" applyFill="1" applyBorder="1" applyAlignment="1" applyProtection="1">
      <alignment vertical="top"/>
      <protection locked="0"/>
    </xf>
    <xf numFmtId="191" fontId="55" fillId="0" borderId="1" xfId="215" applyNumberFormat="1" applyFont="1" applyFill="1" applyBorder="1" applyAlignment="1" applyProtection="1">
      <alignment vertical="top"/>
      <protection/>
    </xf>
    <xf numFmtId="0" fontId="56" fillId="0" borderId="0" xfId="215" applyFont="1" applyFill="1" applyBorder="1">
      <alignment/>
      <protection/>
    </xf>
    <xf numFmtId="4" fontId="15" fillId="0" borderId="1" xfId="215" applyNumberFormat="1" applyFont="1" applyFill="1" applyBorder="1" applyAlignment="1" applyProtection="1">
      <alignment horizontal="center" vertical="top" wrapText="1"/>
      <protection/>
    </xf>
    <xf numFmtId="0" fontId="56" fillId="0" borderId="0" xfId="215" applyFont="1" applyFill="1" applyBorder="1" applyAlignment="1">
      <alignment/>
      <protection/>
    </xf>
    <xf numFmtId="173" fontId="39" fillId="0" borderId="19" xfId="215" applyNumberFormat="1" applyFont="1" applyFill="1" applyBorder="1" applyAlignment="1" applyProtection="1">
      <alignment horizontal="left" vertical="center" wrapText="1"/>
      <protection/>
    </xf>
    <xf numFmtId="1" fontId="15" fillId="0" borderId="21" xfId="215" applyNumberFormat="1" applyFont="1" applyFill="1" applyBorder="1" applyAlignment="1">
      <alignment vertical="top"/>
      <protection/>
    </xf>
    <xf numFmtId="4" fontId="15" fillId="0" borderId="1" xfId="215" applyNumberFormat="1" applyFont="1" applyFill="1" applyBorder="1" applyAlignment="1" applyProtection="1">
      <alignment horizontal="center" vertical="top"/>
      <protection/>
    </xf>
    <xf numFmtId="205" fontId="15" fillId="0" borderId="1" xfId="215" applyNumberFormat="1" applyFont="1" applyFill="1" applyBorder="1" applyAlignment="1" applyProtection="1">
      <alignment horizontal="center" vertical="top"/>
      <protection/>
    </xf>
    <xf numFmtId="205" fontId="15" fillId="0" borderId="1" xfId="215" applyNumberFormat="1" applyFont="1" applyFill="1" applyBorder="1" applyAlignment="1" applyProtection="1">
      <alignment horizontal="center" vertical="top" wrapText="1"/>
      <protection/>
    </xf>
    <xf numFmtId="205" fontId="15" fillId="0" borderId="1" xfId="215" applyNumberFormat="1" applyFont="1" applyFill="1" applyBorder="1" applyAlignment="1" applyProtection="1">
      <alignment horizontal="left" vertical="top" wrapText="1"/>
      <protection/>
    </xf>
    <xf numFmtId="185" fontId="15" fillId="0" borderId="1" xfId="215" applyNumberFormat="1" applyFont="1" applyFill="1" applyBorder="1" applyAlignment="1" applyProtection="1">
      <alignment horizontal="right" vertical="top" wrapText="1"/>
      <protection/>
    </xf>
    <xf numFmtId="185" fontId="15" fillId="0" borderId="1" xfId="215" applyNumberFormat="1" applyFont="1" applyFill="1" applyBorder="1" applyAlignment="1" applyProtection="1">
      <alignment horizontal="center" vertical="top" wrapText="1"/>
      <protection/>
    </xf>
    <xf numFmtId="0" fontId="57" fillId="0" borderId="0" xfId="215" applyFont="1" applyFill="1" applyBorder="1" applyAlignment="1">
      <alignment/>
      <protection/>
    </xf>
    <xf numFmtId="1" fontId="55" fillId="0" borderId="1" xfId="215" applyNumberFormat="1" applyFont="1" applyFill="1" applyBorder="1" applyAlignment="1" applyProtection="1">
      <alignment horizontal="right" vertical="top" wrapText="1"/>
      <protection/>
    </xf>
    <xf numFmtId="0" fontId="15" fillId="0" borderId="21" xfId="215" applyNumberFormat="1" applyFont="1" applyFill="1" applyBorder="1" applyAlignment="1">
      <alignment vertical="top"/>
      <protection/>
    </xf>
    <xf numFmtId="173" fontId="15" fillId="0" borderId="1" xfId="203" applyNumberFormat="1" applyFont="1" applyFill="1" applyBorder="1" applyAlignment="1" applyProtection="1">
      <alignment horizontal="center" vertical="top" wrapText="1"/>
      <protection/>
    </xf>
    <xf numFmtId="4" fontId="15" fillId="0" borderId="1" xfId="203" applyNumberFormat="1" applyFont="1" applyFill="1" applyBorder="1" applyAlignment="1" applyProtection="1">
      <alignment horizontal="center" vertical="top" wrapText="1"/>
      <protection/>
    </xf>
    <xf numFmtId="173" fontId="15" fillId="0" borderId="1" xfId="203" applyNumberFormat="1" applyFont="1" applyFill="1" applyBorder="1" applyAlignment="1" applyProtection="1">
      <alignment horizontal="left" vertical="top" wrapText="1"/>
      <protection/>
    </xf>
    <xf numFmtId="0" fontId="15" fillId="0" borderId="1" xfId="203" applyNumberFormat="1" applyFont="1" applyFill="1" applyBorder="1" applyAlignment="1" applyProtection="1">
      <alignment horizontal="center" vertical="top" wrapText="1"/>
      <protection/>
    </xf>
    <xf numFmtId="191" fontId="55" fillId="0" borderId="1" xfId="203" applyNumberFormat="1" applyFont="1" applyFill="1" applyBorder="1" applyAlignment="1" applyProtection="1">
      <alignment vertical="top"/>
      <protection locked="0"/>
    </xf>
    <xf numFmtId="191" fontId="55" fillId="0" borderId="1" xfId="203" applyNumberFormat="1" applyFont="1" applyFill="1" applyBorder="1" applyAlignment="1" applyProtection="1">
      <alignment vertical="top"/>
      <protection/>
    </xf>
    <xf numFmtId="7" fontId="15" fillId="0" borderId="22" xfId="215" applyNumberFormat="1" applyFill="1" applyBorder="1" applyAlignment="1">
      <alignment horizontal="right"/>
      <protection/>
    </xf>
    <xf numFmtId="0" fontId="39" fillId="0" borderId="22" xfId="215" applyNumberFormat="1" applyFont="1" applyFill="1" applyBorder="1" applyAlignment="1">
      <alignment horizontal="center" vertical="center"/>
      <protection/>
    </xf>
    <xf numFmtId="4" fontId="38" fillId="27" borderId="1" xfId="205" applyNumberFormat="1" applyFont="1" applyFill="1" applyBorder="1" applyAlignment="1" applyProtection="1">
      <alignment horizontal="center" vertical="top" wrapText="1"/>
      <protection/>
    </xf>
    <xf numFmtId="173" fontId="15" fillId="0" borderId="1" xfId="205" applyNumberFormat="1" applyFont="1" applyFill="1" applyBorder="1" applyAlignment="1" applyProtection="1">
      <alignment horizontal="left" vertical="top" wrapText="1"/>
      <protection/>
    </xf>
    <xf numFmtId="173" fontId="15" fillId="0" borderId="1" xfId="205" applyNumberFormat="1" applyFont="1" applyFill="1" applyBorder="1" applyAlignment="1" applyProtection="1">
      <alignment horizontal="center" vertical="top" wrapText="1"/>
      <protection/>
    </xf>
    <xf numFmtId="0" fontId="55" fillId="0" borderId="1" xfId="205" applyNumberFormat="1" applyFont="1" applyFill="1" applyBorder="1" applyAlignment="1" applyProtection="1">
      <alignment horizontal="center" vertical="top" wrapText="1"/>
      <protection/>
    </xf>
    <xf numFmtId="191" fontId="58" fillId="0" borderId="1" xfId="205" applyNumberFormat="1" applyFont="1" applyFill="1" applyBorder="1" applyAlignment="1" applyProtection="1">
      <alignment vertical="top" wrapText="1"/>
      <protection/>
    </xf>
    <xf numFmtId="185" fontId="55" fillId="0" borderId="1" xfId="205" applyNumberFormat="1" applyFont="1" applyFill="1" applyBorder="1" applyAlignment="1" applyProtection="1">
      <alignment horizontal="center" vertical="top" wrapText="1"/>
      <protection/>
    </xf>
    <xf numFmtId="173" fontId="55" fillId="0" borderId="1" xfId="205" applyNumberFormat="1" applyFont="1" applyFill="1" applyBorder="1" applyAlignment="1" applyProtection="1">
      <alignment horizontal="left" vertical="top" wrapText="1"/>
      <protection/>
    </xf>
    <xf numFmtId="173" fontId="55" fillId="0" borderId="1" xfId="205" applyNumberFormat="1" applyFont="1" applyFill="1" applyBorder="1" applyAlignment="1" applyProtection="1">
      <alignment horizontal="center" vertical="top" wrapText="1"/>
      <protection/>
    </xf>
    <xf numFmtId="191" fontId="58" fillId="0" borderId="1" xfId="205" applyNumberFormat="1" applyFont="1" applyFill="1" applyBorder="1" applyAlignment="1" applyProtection="1">
      <alignment vertical="top"/>
      <protection/>
    </xf>
    <xf numFmtId="7" fontId="15" fillId="0" borderId="22" xfId="215" applyNumberFormat="1" applyFill="1" applyBorder="1" applyAlignment="1">
      <alignment horizontal="right" vertical="center"/>
      <protection/>
    </xf>
    <xf numFmtId="191" fontId="55" fillId="0" borderId="1" xfId="216" applyNumberFormat="1" applyFont="1" applyFill="1" applyBorder="1" applyAlignment="1" applyProtection="1">
      <alignment vertical="top"/>
      <protection locked="0"/>
    </xf>
    <xf numFmtId="4" fontId="15" fillId="0" borderId="1" xfId="221" applyNumberFormat="1" applyFont="1" applyFill="1" applyBorder="1" applyAlignment="1" applyProtection="1">
      <alignment horizontal="center" vertical="top"/>
      <protection/>
    </xf>
    <xf numFmtId="185" fontId="15" fillId="0" borderId="1" xfId="221" applyNumberFormat="1" applyFont="1" applyFill="1" applyBorder="1" applyAlignment="1" applyProtection="1">
      <alignment horizontal="center" vertical="top" wrapText="1"/>
      <protection/>
    </xf>
    <xf numFmtId="173" fontId="15" fillId="0" borderId="1" xfId="221" applyNumberFormat="1" applyFont="1" applyFill="1" applyBorder="1" applyAlignment="1" applyProtection="1">
      <alignment horizontal="left" vertical="top" wrapText="1"/>
      <protection/>
    </xf>
    <xf numFmtId="173" fontId="15" fillId="0" borderId="1" xfId="221" applyNumberFormat="1" applyFont="1" applyFill="1" applyBorder="1" applyAlignment="1" applyProtection="1">
      <alignment horizontal="center" vertical="top" wrapText="1"/>
      <protection/>
    </xf>
    <xf numFmtId="0" fontId="15" fillId="0" borderId="1" xfId="221" applyNumberFormat="1" applyFont="1" applyFill="1" applyBorder="1" applyAlignment="1" applyProtection="1">
      <alignment horizontal="center" vertical="top" wrapText="1"/>
      <protection/>
    </xf>
    <xf numFmtId="1" fontId="55" fillId="0" borderId="1" xfId="221" applyNumberFormat="1" applyFont="1" applyFill="1" applyBorder="1" applyAlignment="1" applyProtection="1">
      <alignment horizontal="right" vertical="top"/>
      <protection/>
    </xf>
    <xf numFmtId="191" fontId="55" fillId="0" borderId="1" xfId="221" applyNumberFormat="1" applyFont="1" applyFill="1" applyBorder="1" applyAlignment="1" applyProtection="1">
      <alignment vertical="top"/>
      <protection/>
    </xf>
    <xf numFmtId="185" fontId="15" fillId="0" borderId="1" xfId="221" applyNumberFormat="1" applyFont="1" applyFill="1" applyBorder="1" applyAlignment="1" applyProtection="1">
      <alignment horizontal="right" vertical="top" wrapText="1"/>
      <protection/>
    </xf>
    <xf numFmtId="191" fontId="55" fillId="0" borderId="1" xfId="221" applyNumberFormat="1" applyFont="1" applyFill="1" applyBorder="1" applyAlignment="1" applyProtection="1">
      <alignment vertical="top"/>
      <protection locked="0"/>
    </xf>
    <xf numFmtId="0" fontId="15" fillId="0" borderId="0" xfId="215" applyNumberFormat="1" applyFont="1" applyFill="1" applyBorder="1" applyAlignment="1">
      <alignment vertical="center"/>
      <protection/>
    </xf>
    <xf numFmtId="7" fontId="15" fillId="0" borderId="21" xfId="215" applyNumberFormat="1" applyFont="1" applyFill="1" applyBorder="1" applyAlignment="1">
      <alignment horizontal="right" vertical="center"/>
      <protection/>
    </xf>
    <xf numFmtId="0" fontId="16" fillId="0" borderId="3" xfId="215" applyNumberFormat="1" applyFont="1" applyFill="1" applyBorder="1" applyAlignment="1">
      <alignment horizontal="center" vertical="center"/>
      <protection/>
    </xf>
    <xf numFmtId="0" fontId="0" fillId="0" borderId="0" xfId="215" applyFont="1" applyFill="1" applyBorder="1" applyAlignment="1">
      <alignment/>
      <protection/>
    </xf>
    <xf numFmtId="1" fontId="15" fillId="0" borderId="1" xfId="215" applyNumberFormat="1" applyFont="1" applyFill="1" applyBorder="1" applyAlignment="1" applyProtection="1">
      <alignment horizontal="right" vertical="top"/>
      <protection/>
    </xf>
    <xf numFmtId="191" fontId="15" fillId="0" borderId="1" xfId="215" applyNumberFormat="1" applyFont="1" applyFill="1" applyBorder="1" applyAlignment="1" applyProtection="1">
      <alignment vertical="top"/>
      <protection locked="0"/>
    </xf>
    <xf numFmtId="191" fontId="15" fillId="0" borderId="1" xfId="215" applyNumberFormat="1" applyFont="1" applyFill="1" applyBorder="1" applyAlignment="1" applyProtection="1">
      <alignment vertical="top"/>
      <protection/>
    </xf>
    <xf numFmtId="0" fontId="1" fillId="0" borderId="0" xfId="215" applyFont="1" applyFill="1" applyBorder="1" applyAlignment="1">
      <alignment/>
      <protection/>
    </xf>
    <xf numFmtId="0" fontId="15" fillId="0" borderId="0" xfId="215" applyNumberFormat="1" applyFont="1" applyFill="1">
      <alignment/>
      <protection/>
    </xf>
    <xf numFmtId="1" fontId="15" fillId="0" borderId="1" xfId="215" applyNumberFormat="1" applyFont="1" applyFill="1" applyBorder="1" applyAlignment="1" applyProtection="1">
      <alignment horizontal="right" vertical="top" wrapText="1"/>
      <protection/>
    </xf>
    <xf numFmtId="4" fontId="15" fillId="0" borderId="1" xfId="221" applyNumberFormat="1" applyFont="1" applyFill="1" applyBorder="1" applyAlignment="1" applyProtection="1">
      <alignment horizontal="center" vertical="top" wrapText="1"/>
      <protection/>
    </xf>
    <xf numFmtId="185" fontId="15" fillId="0" borderId="1" xfId="221" applyNumberFormat="1" applyFont="1" applyFill="1" applyBorder="1" applyAlignment="1" applyProtection="1">
      <alignment horizontal="left" vertical="top" wrapText="1"/>
      <protection/>
    </xf>
    <xf numFmtId="1" fontId="55" fillId="0" borderId="1" xfId="221" applyNumberFormat="1" applyFont="1" applyFill="1" applyBorder="1" applyAlignment="1" applyProtection="1">
      <alignment horizontal="right" vertical="top" wrapText="1"/>
      <protection/>
    </xf>
    <xf numFmtId="7" fontId="15" fillId="0" borderId="3" xfId="215" applyNumberFormat="1" applyFill="1" applyBorder="1" applyAlignment="1">
      <alignment horizontal="right" vertical="center"/>
      <protection/>
    </xf>
    <xf numFmtId="4" fontId="38" fillId="0" borderId="1" xfId="205" applyNumberFormat="1" applyFont="1" applyFill="1" applyBorder="1" applyAlignment="1" applyProtection="1">
      <alignment horizontal="center" vertical="top"/>
      <protection/>
    </xf>
    <xf numFmtId="1" fontId="55" fillId="0" borderId="1" xfId="205" applyNumberFormat="1" applyFont="1" applyFill="1" applyBorder="1" applyAlignment="1" applyProtection="1">
      <alignment horizontal="right" vertical="top"/>
      <protection/>
    </xf>
    <xf numFmtId="191" fontId="55" fillId="0" borderId="1" xfId="205" applyNumberFormat="1" applyFont="1" applyFill="1" applyBorder="1" applyAlignment="1" applyProtection="1">
      <alignment vertical="top"/>
      <protection/>
    </xf>
    <xf numFmtId="191" fontId="55" fillId="0" borderId="1" xfId="205" applyNumberFormat="1" applyFont="1" applyFill="1" applyBorder="1" applyAlignment="1" applyProtection="1">
      <alignment vertical="top"/>
      <protection locked="0"/>
    </xf>
    <xf numFmtId="185" fontId="55" fillId="0" borderId="1" xfId="205" applyNumberFormat="1" applyFont="1" applyFill="1" applyBorder="1" applyAlignment="1" applyProtection="1">
      <alignment horizontal="left" vertical="top" wrapText="1"/>
      <protection/>
    </xf>
    <xf numFmtId="4" fontId="15" fillId="0" borderId="3" xfId="215" applyNumberFormat="1" applyFont="1" applyFill="1" applyBorder="1" applyAlignment="1" applyProtection="1">
      <alignment horizontal="center" vertical="top"/>
      <protection/>
    </xf>
    <xf numFmtId="191" fontId="55" fillId="0" borderId="3" xfId="215" applyNumberFormat="1" applyFont="1" applyFill="1" applyBorder="1" applyAlignment="1" applyProtection="1">
      <alignment vertical="top"/>
      <protection/>
    </xf>
    <xf numFmtId="1" fontId="15" fillId="0" borderId="21" xfId="215" applyNumberFormat="1" applyFill="1" applyBorder="1" applyAlignment="1">
      <alignment horizontal="right" vertical="center"/>
      <protection/>
    </xf>
    <xf numFmtId="173" fontId="15" fillId="0" borderId="0" xfId="215" applyNumberFormat="1" applyFont="1" applyFill="1" applyBorder="1" applyAlignment="1" applyProtection="1">
      <alignment horizontal="left" vertical="top" wrapText="1"/>
      <protection/>
    </xf>
    <xf numFmtId="173" fontId="15" fillId="0" borderId="1" xfId="215" applyNumberFormat="1" applyFont="1" applyFill="1" applyBorder="1" applyAlignment="1" applyProtection="1">
      <alignment horizontal="right" vertical="top" wrapText="1"/>
      <protection/>
    </xf>
    <xf numFmtId="191" fontId="55" fillId="0" borderId="1" xfId="222" applyNumberFormat="1" applyFont="1" applyFill="1" applyBorder="1" applyAlignment="1" applyProtection="1">
      <alignment vertical="top"/>
      <protection locked="0"/>
    </xf>
    <xf numFmtId="0" fontId="0" fillId="0" borderId="0" xfId="215" applyFont="1" applyFill="1" applyBorder="1">
      <alignment/>
      <protection/>
    </xf>
    <xf numFmtId="4" fontId="38" fillId="0" borderId="1" xfId="205" applyNumberFormat="1" applyFont="1" applyFill="1" applyBorder="1" applyAlignment="1" applyProtection="1">
      <alignment horizontal="center" vertical="top" wrapText="1"/>
      <protection/>
    </xf>
    <xf numFmtId="1" fontId="55" fillId="0" borderId="1" xfId="205" applyNumberFormat="1" applyFont="1" applyFill="1" applyBorder="1" applyAlignment="1" applyProtection="1">
      <alignment horizontal="right" vertical="top" wrapText="1"/>
      <protection/>
    </xf>
    <xf numFmtId="191" fontId="55" fillId="0" borderId="1" xfId="205" applyNumberFormat="1" applyFont="1" applyFill="1" applyBorder="1" applyAlignment="1" applyProtection="1">
      <alignment vertical="top" wrapText="1"/>
      <protection/>
    </xf>
    <xf numFmtId="185" fontId="15" fillId="0" borderId="1" xfId="222" applyNumberFormat="1" applyFont="1" applyFill="1" applyBorder="1" applyAlignment="1" applyProtection="1">
      <alignment horizontal="right" vertical="top" wrapText="1"/>
      <protection/>
    </xf>
    <xf numFmtId="4" fontId="15" fillId="0" borderId="1" xfId="222" applyNumberFormat="1" applyFont="1" applyFill="1" applyBorder="1" applyAlignment="1" applyProtection="1">
      <alignment horizontal="center" vertical="top"/>
      <protection/>
    </xf>
    <xf numFmtId="185" fontId="15" fillId="0" borderId="1" xfId="222" applyNumberFormat="1" applyFont="1" applyFill="1" applyBorder="1" applyAlignment="1" applyProtection="1">
      <alignment horizontal="center" vertical="top" wrapText="1"/>
      <protection/>
    </xf>
    <xf numFmtId="173" fontId="15" fillId="0" borderId="1" xfId="222" applyNumberFormat="1" applyFont="1" applyFill="1" applyBorder="1" applyAlignment="1" applyProtection="1">
      <alignment horizontal="left" vertical="top" wrapText="1"/>
      <protection/>
    </xf>
    <xf numFmtId="173" fontId="15" fillId="0" borderId="1" xfId="222" applyNumberFormat="1" applyFont="1" applyFill="1" applyBorder="1" applyAlignment="1" applyProtection="1">
      <alignment horizontal="center" vertical="top" wrapText="1"/>
      <protection/>
    </xf>
    <xf numFmtId="0" fontId="15" fillId="0" borderId="1" xfId="222" applyNumberFormat="1" applyFont="1" applyFill="1" applyBorder="1" applyAlignment="1" applyProtection="1">
      <alignment horizontal="center" vertical="top" wrapText="1"/>
      <protection/>
    </xf>
    <xf numFmtId="1" fontId="55" fillId="0" borderId="1" xfId="222" applyNumberFormat="1" applyFont="1" applyFill="1" applyBorder="1" applyAlignment="1" applyProtection="1">
      <alignment horizontal="right" vertical="top"/>
      <protection/>
    </xf>
    <xf numFmtId="191" fontId="55" fillId="0" borderId="1" xfId="222" applyNumberFormat="1" applyFont="1" applyFill="1" applyBorder="1" applyAlignment="1" applyProtection="1">
      <alignment vertical="top"/>
      <protection/>
    </xf>
    <xf numFmtId="0" fontId="15" fillId="0" borderId="21" xfId="215" applyNumberFormat="1" applyFill="1" applyBorder="1" applyAlignment="1">
      <alignment horizontal="right"/>
      <protection/>
    </xf>
    <xf numFmtId="0" fontId="15" fillId="0" borderId="23" xfId="215" applyNumberFormat="1" applyFont="1" applyFill="1" applyBorder="1" applyAlignment="1">
      <alignment vertical="top"/>
      <protection/>
    </xf>
    <xf numFmtId="0" fontId="16" fillId="0" borderId="24" xfId="215" applyNumberFormat="1" applyFont="1" applyFill="1" applyBorder="1">
      <alignment/>
      <protection/>
    </xf>
    <xf numFmtId="0" fontId="15" fillId="0" borderId="24" xfId="215" applyNumberFormat="1" applyFont="1" applyFill="1" applyBorder="1" applyAlignment="1">
      <alignment horizontal="center"/>
      <protection/>
    </xf>
    <xf numFmtId="0" fontId="15" fillId="0" borderId="24" xfId="215" applyNumberFormat="1" applyFont="1" applyFill="1" applyBorder="1">
      <alignment/>
      <protection/>
    </xf>
    <xf numFmtId="7" fontId="15" fillId="0" borderId="25" xfId="215" applyNumberFormat="1" applyFill="1" applyBorder="1" applyAlignment="1">
      <alignment horizontal="right"/>
      <protection/>
    </xf>
    <xf numFmtId="0" fontId="39" fillId="0" borderId="25" xfId="215" applyNumberFormat="1" applyFont="1" applyFill="1" applyBorder="1" applyAlignment="1">
      <alignment horizontal="center" vertical="center"/>
      <protection/>
    </xf>
    <xf numFmtId="7" fontId="15" fillId="0" borderId="26" xfId="215" applyNumberFormat="1" applyFill="1" applyBorder="1" applyAlignment="1">
      <alignment horizontal="right"/>
      <protection/>
    </xf>
    <xf numFmtId="0" fontId="15" fillId="0" borderId="27" xfId="215" applyNumberFormat="1" applyFont="1" applyFill="1" applyBorder="1" applyAlignment="1">
      <alignment vertical="top"/>
      <protection/>
    </xf>
    <xf numFmtId="0" fontId="15" fillId="0" borderId="13" xfId="215" applyNumberFormat="1" applyFont="1" applyFill="1" applyBorder="1">
      <alignment/>
      <protection/>
    </xf>
    <xf numFmtId="0" fontId="15" fillId="0" borderId="13" xfId="215" applyNumberFormat="1" applyFont="1" applyFill="1" applyBorder="1" applyAlignment="1">
      <alignment horizontal="center"/>
      <protection/>
    </xf>
    <xf numFmtId="0" fontId="15" fillId="0" borderId="0" xfId="215" applyNumberFormat="1" applyFill="1" applyAlignment="1">
      <alignment horizontal="right"/>
      <protection/>
    </xf>
    <xf numFmtId="0" fontId="15" fillId="0" borderId="0" xfId="215" applyNumberFormat="1" applyFont="1" applyFill="1" applyAlignment="1">
      <alignment horizontal="center"/>
      <protection/>
    </xf>
    <xf numFmtId="0" fontId="16" fillId="0" borderId="0" xfId="215" applyNumberFormat="1" applyFont="1" applyFill="1" applyAlignment="1">
      <alignment horizontal="centerContinuous" vertical="top"/>
      <protection/>
    </xf>
    <xf numFmtId="0" fontId="15" fillId="0" borderId="0" xfId="215" applyNumberFormat="1" applyFont="1" applyFill="1" applyAlignment="1">
      <alignment horizontal="centerContinuous" vertical="top"/>
      <protection/>
    </xf>
    <xf numFmtId="0" fontId="15" fillId="0" borderId="20" xfId="215" applyNumberFormat="1" applyFont="1" applyFill="1" applyBorder="1" applyAlignment="1">
      <alignment horizontal="center" vertical="top"/>
      <protection/>
    </xf>
    <xf numFmtId="0" fontId="15" fillId="0" borderId="24" xfId="215" applyNumberFormat="1" applyFont="1" applyFill="1" applyBorder="1" applyAlignment="1">
      <alignment vertical="top"/>
      <protection/>
    </xf>
    <xf numFmtId="0" fontId="15" fillId="0" borderId="13" xfId="215" applyNumberFormat="1" applyFont="1" applyFill="1" applyBorder="1" applyAlignment="1">
      <alignment vertical="top"/>
      <protection/>
    </xf>
    <xf numFmtId="0" fontId="15" fillId="0" borderId="17" xfId="215" applyNumberFormat="1" applyFont="1" applyFill="1" applyBorder="1" applyAlignment="1">
      <alignment horizontal="center" vertical="center"/>
      <protection/>
    </xf>
    <xf numFmtId="7" fontId="15" fillId="0" borderId="17" xfId="215" applyNumberFormat="1" applyFont="1" applyFill="1" applyBorder="1" applyAlignment="1">
      <alignment horizontal="center" vertical="center"/>
      <protection/>
    </xf>
    <xf numFmtId="7" fontId="43" fillId="0" borderId="0" xfId="215" applyNumberFormat="1" applyFont="1" applyFill="1" applyAlignment="1">
      <alignment horizontal="centerContinuous" vertical="top"/>
      <protection/>
    </xf>
    <xf numFmtId="7" fontId="45" fillId="0" borderId="0" xfId="215" applyNumberFormat="1" applyFont="1" applyFill="1" applyAlignment="1">
      <alignment horizontal="centerContinuous" vertical="top"/>
      <protection/>
    </xf>
    <xf numFmtId="7" fontId="15" fillId="0" borderId="0" xfId="215" applyNumberFormat="1" applyFont="1" applyFill="1" applyAlignment="1">
      <alignment horizontal="centerContinuous" vertical="top"/>
      <protection/>
    </xf>
    <xf numFmtId="2" fontId="15" fillId="0" borderId="0" xfId="215" applyNumberFormat="1" applyFont="1" applyFill="1" applyAlignment="1">
      <alignment horizontal="centerContinuous" vertical="top"/>
      <protection/>
    </xf>
    <xf numFmtId="7" fontId="15" fillId="0" borderId="20" xfId="215" applyNumberFormat="1" applyFont="1" applyFill="1" applyBorder="1" applyAlignment="1">
      <alignment horizontal="right" vertical="top"/>
      <protection/>
    </xf>
    <xf numFmtId="0" fontId="15" fillId="0" borderId="20" xfId="215" applyNumberFormat="1" applyFont="1" applyFill="1" applyBorder="1" applyAlignment="1">
      <alignment horizontal="right" vertical="top"/>
      <protection/>
    </xf>
    <xf numFmtId="7" fontId="15" fillId="0" borderId="21" xfId="215" applyNumberFormat="1" applyFont="1" applyFill="1" applyBorder="1" applyAlignment="1">
      <alignment horizontal="right" vertical="top"/>
      <protection/>
    </xf>
    <xf numFmtId="7" fontId="15" fillId="0" borderId="19" xfId="215" applyNumberFormat="1" applyFont="1" applyFill="1" applyBorder="1" applyAlignment="1">
      <alignment horizontal="right" vertical="top"/>
      <protection/>
    </xf>
    <xf numFmtId="0" fontId="55" fillId="0" borderId="1" xfId="215" applyNumberFormat="1" applyFont="1" applyFill="1" applyBorder="1" applyAlignment="1" applyProtection="1">
      <alignment vertical="top"/>
      <protection/>
    </xf>
    <xf numFmtId="7" fontId="15" fillId="0" borderId="22" xfId="215" applyNumberFormat="1" applyFont="1" applyFill="1" applyBorder="1" applyAlignment="1">
      <alignment horizontal="right" vertical="top"/>
      <protection/>
    </xf>
    <xf numFmtId="0" fontId="58" fillId="0" borderId="1" xfId="205" applyNumberFormat="1" applyFont="1" applyFill="1" applyBorder="1" applyAlignment="1" applyProtection="1">
      <alignment vertical="top"/>
      <protection/>
    </xf>
    <xf numFmtId="7" fontId="15" fillId="0" borderId="3" xfId="215" applyNumberFormat="1" applyFont="1" applyFill="1" applyBorder="1" applyAlignment="1">
      <alignment horizontal="right" vertical="top"/>
      <protection/>
    </xf>
    <xf numFmtId="0" fontId="55" fillId="0" borderId="1" xfId="221" applyNumberFormat="1" applyFont="1" applyFill="1" applyBorder="1" applyAlignment="1" applyProtection="1">
      <alignment vertical="top"/>
      <protection/>
    </xf>
    <xf numFmtId="0" fontId="55" fillId="0" borderId="1" xfId="205" applyNumberFormat="1" applyFont="1" applyFill="1" applyBorder="1" applyAlignment="1" applyProtection="1">
      <alignment vertical="top"/>
      <protection/>
    </xf>
    <xf numFmtId="0" fontId="55" fillId="0" borderId="1" xfId="216" applyNumberFormat="1" applyFont="1" applyFill="1" applyBorder="1" applyAlignment="1" applyProtection="1">
      <alignment vertical="top"/>
      <protection/>
    </xf>
    <xf numFmtId="0" fontId="59" fillId="0" borderId="0" xfId="215" applyFont="1" applyFill="1" applyAlignment="1">
      <alignment vertical="top"/>
      <protection/>
    </xf>
    <xf numFmtId="0" fontId="15" fillId="0" borderId="1" xfId="215" applyNumberFormat="1" applyFont="1" applyFill="1" applyBorder="1" applyAlignment="1" applyProtection="1">
      <alignment vertical="top"/>
      <protection/>
    </xf>
    <xf numFmtId="0" fontId="15" fillId="0" borderId="0" xfId="215" applyNumberFormat="1" applyFont="1" applyFill="1" applyBorder="1" applyAlignment="1">
      <alignment horizontal="right" vertical="top"/>
      <protection/>
    </xf>
    <xf numFmtId="0" fontId="15" fillId="0" borderId="28" xfId="215" applyNumberFormat="1" applyFont="1" applyFill="1" applyBorder="1" applyAlignment="1">
      <alignment horizontal="right" vertical="top"/>
      <protection/>
    </xf>
    <xf numFmtId="7" fontId="15" fillId="0" borderId="25" xfId="215" applyNumberFormat="1" applyFont="1" applyFill="1" applyBorder="1" applyAlignment="1">
      <alignment horizontal="right" vertical="top"/>
      <protection/>
    </xf>
    <xf numFmtId="7" fontId="15" fillId="0" borderId="29" xfId="215" applyNumberFormat="1" applyFont="1" applyFill="1" applyBorder="1" applyAlignment="1">
      <alignment horizontal="right" vertical="top"/>
      <protection/>
    </xf>
    <xf numFmtId="7" fontId="15" fillId="0" borderId="13" xfId="215" applyNumberFormat="1" applyFont="1" applyFill="1" applyBorder="1" applyAlignment="1">
      <alignment horizontal="right" vertical="top"/>
      <protection/>
    </xf>
    <xf numFmtId="0" fontId="15" fillId="0" borderId="30" xfId="215" applyNumberFormat="1" applyFont="1" applyFill="1" applyBorder="1" applyAlignment="1">
      <alignment horizontal="right" vertical="top"/>
      <protection/>
    </xf>
    <xf numFmtId="0" fontId="15" fillId="0" borderId="0" xfId="215" applyNumberFormat="1" applyFont="1" applyFill="1" applyAlignment="1">
      <alignment horizontal="right" vertical="top"/>
      <protection/>
    </xf>
    <xf numFmtId="4" fontId="38" fillId="27" borderId="1" xfId="205" applyNumberFormat="1" applyFont="1" applyFill="1" applyBorder="1" applyAlignment="1" applyProtection="1">
      <alignment horizontal="center" vertical="top"/>
      <protection/>
    </xf>
    <xf numFmtId="173" fontId="15" fillId="27" borderId="1" xfId="205" applyNumberFormat="1" applyFont="1" applyFill="1" applyBorder="1" applyAlignment="1" applyProtection="1">
      <alignment horizontal="center" vertical="top" wrapText="1"/>
      <protection/>
    </xf>
    <xf numFmtId="0" fontId="58" fillId="0" borderId="1" xfId="205" applyNumberFormat="1" applyFont="1" applyFill="1" applyBorder="1" applyAlignment="1" applyProtection="1">
      <alignment vertical="center"/>
      <protection/>
    </xf>
    <xf numFmtId="0" fontId="60" fillId="0" borderId="1" xfId="205" applyFont="1" applyFill="1" applyBorder="1" applyAlignment="1">
      <alignment vertical="top" wrapText="1"/>
      <protection/>
    </xf>
    <xf numFmtId="0" fontId="49" fillId="27" borderId="1" xfId="205" applyFont="1" applyFill="1" applyBorder="1">
      <alignment/>
      <protection/>
    </xf>
    <xf numFmtId="0" fontId="41" fillId="0" borderId="0" xfId="205" applyFont="1" applyAlignment="1" applyProtection="1">
      <alignment vertical="center"/>
      <protection/>
    </xf>
    <xf numFmtId="191" fontId="15" fillId="26" borderId="0" xfId="205" applyNumberFormat="1" applyFont="1" applyFill="1" applyBorder="1" applyAlignment="1" applyProtection="1">
      <alignment vertical="center"/>
      <protection/>
    </xf>
    <xf numFmtId="173" fontId="15" fillId="26" borderId="0" xfId="205" applyNumberFormat="1" applyFont="1" applyFill="1" applyBorder="1" applyAlignment="1" applyProtection="1">
      <alignment horizontal="center" vertical="center"/>
      <protection/>
    </xf>
    <xf numFmtId="0" fontId="0" fillId="0" borderId="0" xfId="205" applyFont="1" applyAlignment="1" applyProtection="1">
      <alignment horizontal="center" vertical="center"/>
      <protection/>
    </xf>
    <xf numFmtId="0" fontId="42" fillId="27" borderId="0" xfId="205" applyFont="1" applyFill="1">
      <alignment/>
      <protection/>
    </xf>
    <xf numFmtId="0" fontId="49" fillId="27" borderId="1" xfId="205" applyFont="1" applyFill="1" applyBorder="1" applyAlignment="1">
      <alignment/>
      <protection/>
    </xf>
    <xf numFmtId="0" fontId="42" fillId="27" borderId="0" xfId="205" applyFont="1" applyFill="1" applyAlignment="1">
      <alignment/>
      <protection/>
    </xf>
    <xf numFmtId="0" fontId="41" fillId="0" borderId="0" xfId="0" applyFont="1" applyFill="1" applyAlignment="1" applyProtection="1">
      <alignment vertical="center"/>
      <protection/>
    </xf>
    <xf numFmtId="191" fontId="15" fillId="0" borderId="0" xfId="0" applyNumberFormat="1" applyFont="1" applyFill="1" applyBorder="1" applyAlignment="1" applyProtection="1">
      <alignment vertical="center"/>
      <protection/>
    </xf>
    <xf numFmtId="173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46" fillId="0" borderId="3" xfId="215" applyNumberFormat="1" applyFont="1" applyFill="1" applyBorder="1" applyAlignment="1">
      <alignment horizontal="left" vertical="center" wrapText="1"/>
      <protection/>
    </xf>
    <xf numFmtId="1" fontId="46" fillId="0" borderId="31" xfId="215" applyNumberFormat="1" applyFont="1" applyFill="1" applyBorder="1" applyAlignment="1">
      <alignment horizontal="left" vertical="center" wrapText="1"/>
      <protection/>
    </xf>
    <xf numFmtId="0" fontId="15" fillId="0" borderId="32" xfId="215" applyNumberFormat="1" applyFont="1" applyFill="1" applyBorder="1" applyAlignment="1">
      <alignment vertical="center" wrapText="1"/>
      <protection/>
    </xf>
    <xf numFmtId="0" fontId="15" fillId="0" borderId="33" xfId="215" applyNumberFormat="1" applyFont="1" applyFill="1" applyBorder="1" applyAlignment="1">
      <alignment vertical="center" wrapText="1"/>
      <protection/>
    </xf>
    <xf numFmtId="1" fontId="47" fillId="0" borderId="3" xfId="215" applyNumberFormat="1" applyFont="1" applyFill="1" applyBorder="1" applyAlignment="1">
      <alignment horizontal="left" vertical="center" wrapText="1"/>
      <protection/>
    </xf>
    <xf numFmtId="0" fontId="15" fillId="0" borderId="3" xfId="215" applyNumberFormat="1" applyFont="1" applyFill="1" applyBorder="1" applyAlignment="1">
      <alignment vertical="center" wrapText="1"/>
      <protection/>
    </xf>
    <xf numFmtId="1" fontId="46" fillId="0" borderId="4" xfId="215" applyNumberFormat="1" applyFont="1" applyFill="1" applyBorder="1" applyAlignment="1">
      <alignment horizontal="left" vertical="center" wrapText="1"/>
      <protection/>
    </xf>
    <xf numFmtId="1" fontId="46" fillId="0" borderId="34" xfId="215" applyNumberFormat="1" applyFont="1" applyFill="1" applyBorder="1" applyAlignment="1">
      <alignment horizontal="left" vertical="center" wrapText="1"/>
      <protection/>
    </xf>
    <xf numFmtId="1" fontId="46" fillId="0" borderId="35" xfId="215" applyNumberFormat="1" applyFont="1" applyFill="1" applyBorder="1" applyAlignment="1">
      <alignment horizontal="left" vertical="center" wrapText="1"/>
      <protection/>
    </xf>
    <xf numFmtId="1" fontId="48" fillId="0" borderId="36" xfId="215" applyNumberFormat="1" applyFont="1" applyFill="1" applyBorder="1" applyAlignment="1">
      <alignment horizontal="left" vertical="center" wrapText="1"/>
      <protection/>
    </xf>
    <xf numFmtId="1" fontId="48" fillId="0" borderId="37" xfId="215" applyNumberFormat="1" applyFont="1" applyFill="1" applyBorder="1" applyAlignment="1">
      <alignment horizontal="left" vertical="center" wrapText="1"/>
      <protection/>
    </xf>
    <xf numFmtId="1" fontId="48" fillId="0" borderId="38" xfId="215" applyNumberFormat="1" applyFont="1" applyFill="1" applyBorder="1" applyAlignment="1">
      <alignment horizontal="left" vertical="center" wrapText="1"/>
      <protection/>
    </xf>
    <xf numFmtId="0" fontId="15" fillId="0" borderId="39" xfId="215" applyNumberFormat="1" applyFont="1" applyFill="1" applyBorder="1" applyAlignment="1">
      <alignment/>
      <protection/>
    </xf>
    <xf numFmtId="0" fontId="15" fillId="0" borderId="40" xfId="215" applyNumberFormat="1" applyFont="1" applyFill="1" applyBorder="1" applyAlignment="1">
      <alignment/>
      <protection/>
    </xf>
    <xf numFmtId="7" fontId="15" fillId="0" borderId="41" xfId="215" applyNumberFormat="1" applyFont="1" applyFill="1" applyBorder="1" applyAlignment="1">
      <alignment horizontal="center" vertical="top"/>
      <protection/>
    </xf>
    <xf numFmtId="7" fontId="15" fillId="0" borderId="42" xfId="215" applyNumberFormat="1" applyFont="1" applyFill="1" applyBorder="1" applyAlignment="1">
      <alignment horizontal="center" vertical="top"/>
      <protection/>
    </xf>
  </cellXfs>
  <cellStyles count="264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BigLine" xfId="89"/>
    <cellStyle name="BigLine 2" xfId="90"/>
    <cellStyle name="BigLine 2 2" xfId="91"/>
    <cellStyle name="Blank" xfId="92"/>
    <cellStyle name="Blank 2" xfId="93"/>
    <cellStyle name="Blank 2 2" xfId="94"/>
    <cellStyle name="Blank 3" xfId="95"/>
    <cellStyle name="Blank 3 2" xfId="96"/>
    <cellStyle name="BLine" xfId="97"/>
    <cellStyle name="BLine 2" xfId="98"/>
    <cellStyle name="BLine 2 2" xfId="99"/>
    <cellStyle name="BLine 3" xfId="100"/>
    <cellStyle name="BLine 4" xfId="101"/>
    <cellStyle name="BLine 5" xfId="102"/>
    <cellStyle name="C2" xfId="103"/>
    <cellStyle name="C2 2" xfId="104"/>
    <cellStyle name="C2 2 2" xfId="105"/>
    <cellStyle name="C2 3" xfId="106"/>
    <cellStyle name="C2 3 2" xfId="107"/>
    <cellStyle name="C2Sctn" xfId="108"/>
    <cellStyle name="C2Sctn 2" xfId="109"/>
    <cellStyle name="C2Sctn 2 2" xfId="110"/>
    <cellStyle name="C2Sctn 3" xfId="111"/>
    <cellStyle name="C2Sctn 4" xfId="112"/>
    <cellStyle name="C3" xfId="113"/>
    <cellStyle name="C3 2" xfId="114"/>
    <cellStyle name="C3 2 2" xfId="115"/>
    <cellStyle name="C3 3" xfId="116"/>
    <cellStyle name="C3 3 2" xfId="117"/>
    <cellStyle name="C3Rem" xfId="118"/>
    <cellStyle name="C3Rem 2" xfId="119"/>
    <cellStyle name="C3Rem 2 2" xfId="120"/>
    <cellStyle name="C3Rem 3" xfId="121"/>
    <cellStyle name="C3Rem 3 2" xfId="122"/>
    <cellStyle name="C3Sctn" xfId="123"/>
    <cellStyle name="C3Sctn 2" xfId="124"/>
    <cellStyle name="C3Sctn 2 2" xfId="125"/>
    <cellStyle name="C3Sctn 3" xfId="126"/>
    <cellStyle name="C3Sctn 4" xfId="127"/>
    <cellStyle name="C3Sctn 5" xfId="128"/>
    <cellStyle name="C4" xfId="129"/>
    <cellStyle name="C4 2" xfId="130"/>
    <cellStyle name="C4 2 2" xfId="131"/>
    <cellStyle name="C4 3" xfId="132"/>
    <cellStyle name="C4 3 2" xfId="133"/>
    <cellStyle name="C5" xfId="134"/>
    <cellStyle name="C5 2" xfId="135"/>
    <cellStyle name="C5 2 2" xfId="136"/>
    <cellStyle name="C5 3" xfId="137"/>
    <cellStyle name="C5 3 2" xfId="138"/>
    <cellStyle name="C6" xfId="139"/>
    <cellStyle name="C6 2" xfId="140"/>
    <cellStyle name="C6 2 2" xfId="141"/>
    <cellStyle name="C6 3" xfId="142"/>
    <cellStyle name="C6 3 2" xfId="143"/>
    <cellStyle name="C7" xfId="144"/>
    <cellStyle name="C7 2" xfId="145"/>
    <cellStyle name="C7 2 2" xfId="146"/>
    <cellStyle name="C7 3" xfId="147"/>
    <cellStyle name="C7 3 2" xfId="148"/>
    <cellStyle name="C7Create" xfId="149"/>
    <cellStyle name="C7Create 2" xfId="150"/>
    <cellStyle name="C7Create 2 2" xfId="151"/>
    <cellStyle name="C7Create 3" xfId="152"/>
    <cellStyle name="C7Create 3 2" xfId="153"/>
    <cellStyle name="C8" xfId="154"/>
    <cellStyle name="C8 2" xfId="155"/>
    <cellStyle name="C8 2 2" xfId="156"/>
    <cellStyle name="C8 3" xfId="157"/>
    <cellStyle name="C8 3 2" xfId="158"/>
    <cellStyle name="C8Sctn" xfId="159"/>
    <cellStyle name="C8Sctn 2" xfId="160"/>
    <cellStyle name="C8Sctn 2 2" xfId="161"/>
    <cellStyle name="C8Sctn 3" xfId="162"/>
    <cellStyle name="C8Sctn 4" xfId="163"/>
    <cellStyle name="Calculation" xfId="164"/>
    <cellStyle name="Calculation 2" xfId="165"/>
    <cellStyle name="Check Cell" xfId="166"/>
    <cellStyle name="Check Cell 2" xfId="167"/>
    <cellStyle name="Comma" xfId="168"/>
    <cellStyle name="Comma [0]" xfId="169"/>
    <cellStyle name="Continued" xfId="170"/>
    <cellStyle name="Continued 2" xfId="171"/>
    <cellStyle name="Continued 2 2" xfId="172"/>
    <cellStyle name="Continued 3" xfId="173"/>
    <cellStyle name="Continued 3 2" xfId="174"/>
    <cellStyle name="Currency" xfId="175"/>
    <cellStyle name="Currency [0]" xfId="176"/>
    <cellStyle name="Currency 2" xfId="177"/>
    <cellStyle name="Currency 2 2" xfId="178"/>
    <cellStyle name="Currency 3" xfId="179"/>
    <cellStyle name="Currency 3 2" xfId="180"/>
    <cellStyle name="Currency 4" xfId="181"/>
    <cellStyle name="Currency 5" xfId="182"/>
    <cellStyle name="Explanatory Text" xfId="183"/>
    <cellStyle name="Explanatory Text 2" xfId="184"/>
    <cellStyle name="Followed Hyperlink" xfId="185"/>
    <cellStyle name="Good" xfId="186"/>
    <cellStyle name="Good 2" xfId="187"/>
    <cellStyle name="Heading 1" xfId="188"/>
    <cellStyle name="Heading 1 2" xfId="189"/>
    <cellStyle name="Heading 2" xfId="190"/>
    <cellStyle name="Heading 2 2" xfId="191"/>
    <cellStyle name="Heading 3" xfId="192"/>
    <cellStyle name="Heading 3 2" xfId="193"/>
    <cellStyle name="Heading 4" xfId="194"/>
    <cellStyle name="Heading 4 2" xfId="195"/>
    <cellStyle name="Hyperlink" xfId="196"/>
    <cellStyle name="Input" xfId="197"/>
    <cellStyle name="Input 2" xfId="198"/>
    <cellStyle name="Linked Cell" xfId="199"/>
    <cellStyle name="Linked Cell 2" xfId="200"/>
    <cellStyle name="Neutral" xfId="201"/>
    <cellStyle name="Neutral 2" xfId="202"/>
    <cellStyle name="Normal 2" xfId="203"/>
    <cellStyle name="Normal 2 2" xfId="204"/>
    <cellStyle name="Normal 2 2 2" xfId="205"/>
    <cellStyle name="Normal 2 2 3" xfId="206"/>
    <cellStyle name="Normal 2 2 4" xfId="207"/>
    <cellStyle name="Normal 2 3" xfId="208"/>
    <cellStyle name="Normal 2 4" xfId="209"/>
    <cellStyle name="Normal 2 4 2" xfId="210"/>
    <cellStyle name="Normal 2 5" xfId="211"/>
    <cellStyle name="Normal 2 5 2" xfId="212"/>
    <cellStyle name="Normal 2 6" xfId="213"/>
    <cellStyle name="Normal 2 7" xfId="214"/>
    <cellStyle name="Normal 3" xfId="215"/>
    <cellStyle name="Normal 3 2" xfId="216"/>
    <cellStyle name="Normal 3 2 2" xfId="217"/>
    <cellStyle name="Normal 4" xfId="218"/>
    <cellStyle name="Normal 4 2" xfId="219"/>
    <cellStyle name="Normal 4 3" xfId="220"/>
    <cellStyle name="Normal 5" xfId="221"/>
    <cellStyle name="Normal 5 2" xfId="222"/>
    <cellStyle name="Normal 5 2 2" xfId="223"/>
    <cellStyle name="Normal 5 3" xfId="224"/>
    <cellStyle name="Normal 51" xfId="225"/>
    <cellStyle name="Normal 6" xfId="226"/>
    <cellStyle name="Normal_Surface Works Pay Items" xfId="227"/>
    <cellStyle name="Note" xfId="228"/>
    <cellStyle name="Note 2" xfId="229"/>
    <cellStyle name="Null" xfId="230"/>
    <cellStyle name="Null 2" xfId="231"/>
    <cellStyle name="Null 2 2" xfId="232"/>
    <cellStyle name="Null 3" xfId="233"/>
    <cellStyle name="Null 3 2" xfId="234"/>
    <cellStyle name="Null 4" xfId="235"/>
    <cellStyle name="Null 5" xfId="236"/>
    <cellStyle name="Output" xfId="237"/>
    <cellStyle name="Output 2" xfId="238"/>
    <cellStyle name="Percent" xfId="239"/>
    <cellStyle name="Regular" xfId="240"/>
    <cellStyle name="Regular 2" xfId="241"/>
    <cellStyle name="Regular 2 2" xfId="242"/>
    <cellStyle name="Title" xfId="243"/>
    <cellStyle name="Title 2" xfId="244"/>
    <cellStyle name="TitleA" xfId="245"/>
    <cellStyle name="TitleA 2" xfId="246"/>
    <cellStyle name="TitleA 2 2" xfId="247"/>
    <cellStyle name="TitleC" xfId="248"/>
    <cellStyle name="TitleC 2" xfId="249"/>
    <cellStyle name="TitleC 2 2" xfId="250"/>
    <cellStyle name="TitleE8" xfId="251"/>
    <cellStyle name="TitleE8 2" xfId="252"/>
    <cellStyle name="TitleE8 2 2" xfId="253"/>
    <cellStyle name="TitleE8x" xfId="254"/>
    <cellStyle name="TitleE8x 2" xfId="255"/>
    <cellStyle name="TitleE8x 2 2" xfId="256"/>
    <cellStyle name="TitleF" xfId="257"/>
    <cellStyle name="TitleF 2" xfId="258"/>
    <cellStyle name="TitleF 2 2" xfId="259"/>
    <cellStyle name="TitleF 3" xfId="260"/>
    <cellStyle name="TitleF 4" xfId="261"/>
    <cellStyle name="TitleT" xfId="262"/>
    <cellStyle name="TitleT 2" xfId="263"/>
    <cellStyle name="TitleT 2 2" xfId="264"/>
    <cellStyle name="TitleYC89" xfId="265"/>
    <cellStyle name="TitleYC89 2" xfId="266"/>
    <cellStyle name="TitleYC89 2 2" xfId="267"/>
    <cellStyle name="TitleZ" xfId="268"/>
    <cellStyle name="TitleZ 2" xfId="269"/>
    <cellStyle name="TitleZ 2 2" xfId="270"/>
    <cellStyle name="TitleZ 3" xfId="271"/>
    <cellStyle name="TitleZ 4" xfId="272"/>
    <cellStyle name="TitleZ 5" xfId="273"/>
    <cellStyle name="Total" xfId="274"/>
    <cellStyle name="Total 2" xfId="275"/>
    <cellStyle name="Warning Text" xfId="276"/>
    <cellStyle name="Warning Text 2" xfId="277"/>
  </cellStyles>
  <dxfs count="56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umbert\AppData\Local\Microsoft\Windows\INetCache\Content.Outlook\WBGRS902\Estimates\Avg.Unit%20cost\Unit%20Price%20Estimating%20Master%202019%20PW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Page  (New)"/>
      <sheetName val="2018-07 Unit Prices"/>
      <sheetName val="Proj Scope"/>
      <sheetName val="X-SECTION"/>
      <sheetName val="Pay Item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0"/>
  <sheetViews>
    <sheetView showZeros="0" tabSelected="1" showOutlineSymbols="0" view="pageBreakPreview" zoomScale="70" zoomScaleNormal="75" zoomScaleSheetLayoutView="70" workbookViewId="0" topLeftCell="B1">
      <pane ySplit="5" topLeftCell="A272" activePane="bottomLeft" state="frozen"/>
      <selection pane="topLeft" activeCell="A1" sqref="A1"/>
      <selection pane="bottomLeft" activeCell="G370" sqref="G370"/>
    </sheetView>
  </sheetViews>
  <sheetFormatPr defaultColWidth="13.57421875" defaultRowHeight="12.75"/>
  <cols>
    <col min="1" max="1" width="10.140625" style="139" hidden="1" customWidth="1"/>
    <col min="2" max="2" width="11.28125" style="21" customWidth="1"/>
    <col min="3" max="3" width="55.28125" style="99" customWidth="1"/>
    <col min="4" max="4" width="16.421875" style="140" customWidth="1"/>
    <col min="5" max="5" width="8.7109375" style="99" customWidth="1"/>
    <col min="6" max="6" width="12.00390625" style="21" bestFit="1" customWidth="1"/>
    <col min="7" max="7" width="15.140625" style="171" customWidth="1"/>
    <col min="8" max="8" width="20.00390625" style="171" customWidth="1"/>
    <col min="9" max="9" width="16.57421875" style="13" hidden="1" customWidth="1"/>
    <col min="10" max="10" width="48.28125" style="14" hidden="1" customWidth="1"/>
    <col min="11" max="12" width="0" style="14" hidden="1" customWidth="1"/>
    <col min="13" max="13" width="0" style="15" hidden="1" customWidth="1"/>
    <col min="14" max="14" width="0" style="16" hidden="1" customWidth="1"/>
    <col min="15" max="16384" width="13.57421875" style="16" customWidth="1"/>
  </cols>
  <sheetData>
    <row r="1" spans="1:8" ht="18">
      <c r="A1" s="10"/>
      <c r="B1" s="11" t="s">
        <v>233</v>
      </c>
      <c r="C1" s="12"/>
      <c r="D1" s="12"/>
      <c r="E1" s="12"/>
      <c r="F1" s="141"/>
      <c r="G1" s="148"/>
      <c r="H1" s="141"/>
    </row>
    <row r="2" spans="1:8" ht="18">
      <c r="A2" s="17"/>
      <c r="B2" s="18" t="s">
        <v>334</v>
      </c>
      <c r="C2" s="19"/>
      <c r="D2" s="19"/>
      <c r="E2" s="19"/>
      <c r="F2" s="142"/>
      <c r="G2" s="149"/>
      <c r="H2" s="142"/>
    </row>
    <row r="3" spans="1:8" ht="18">
      <c r="A3" s="20"/>
      <c r="B3" s="21" t="s">
        <v>234</v>
      </c>
      <c r="C3" s="22"/>
      <c r="D3" s="22"/>
      <c r="E3" s="22"/>
      <c r="G3" s="150"/>
      <c r="H3" s="151"/>
    </row>
    <row r="4" spans="1:8" ht="18">
      <c r="A4" s="23" t="s">
        <v>91</v>
      </c>
      <c r="B4" s="24" t="s">
        <v>75</v>
      </c>
      <c r="C4" s="25" t="s">
        <v>76</v>
      </c>
      <c r="D4" s="26" t="s">
        <v>235</v>
      </c>
      <c r="E4" s="27" t="s">
        <v>77</v>
      </c>
      <c r="F4" s="27" t="s">
        <v>236</v>
      </c>
      <c r="G4" s="147" t="s">
        <v>73</v>
      </c>
      <c r="H4" s="146" t="s">
        <v>78</v>
      </c>
    </row>
    <row r="5" spans="1:14" ht="15.75">
      <c r="A5" s="28"/>
      <c r="B5" s="29"/>
      <c r="C5" s="30"/>
      <c r="D5" s="31" t="s">
        <v>237</v>
      </c>
      <c r="E5" s="32"/>
      <c r="F5" s="143" t="s">
        <v>238</v>
      </c>
      <c r="G5" s="152"/>
      <c r="H5" s="153"/>
      <c r="I5" s="8" t="s">
        <v>170</v>
      </c>
      <c r="J5" s="5" t="s">
        <v>175</v>
      </c>
      <c r="K5" s="6" t="s">
        <v>171</v>
      </c>
      <c r="L5" s="1" t="s">
        <v>172</v>
      </c>
      <c r="M5" s="7" t="s">
        <v>173</v>
      </c>
      <c r="N5" s="1" t="s">
        <v>174</v>
      </c>
    </row>
    <row r="6" spans="1:14" s="35" customFormat="1" ht="30" customHeight="1">
      <c r="A6" s="33"/>
      <c r="B6" s="34" t="s">
        <v>163</v>
      </c>
      <c r="C6" s="188" t="s">
        <v>322</v>
      </c>
      <c r="D6" s="188"/>
      <c r="E6" s="188"/>
      <c r="F6" s="188"/>
      <c r="G6" s="188"/>
      <c r="H6" s="188"/>
      <c r="I6" s="9" t="str">
        <f aca="true" ca="1" t="shared" si="0" ref="I6:I69">IF(CELL("protect",$G6)=1,"LOCKED","")</f>
        <v>LOCKED</v>
      </c>
      <c r="J6" s="2" t="str">
        <f>CLEAN(CONCATENATE(TRIM($A6),TRIM($C6),IF(LEFT($D6)&lt;&gt;"E",TRIM($D6),),TRIM($E6)))</f>
        <v>SIDEWALK RENEWAL-SUN VALLEY DRIVE (SOUTH SIDE) FROM HOVINGHAM STREET TO SUNNY HILLS ROAD</v>
      </c>
      <c r="K6" s="3" t="e">
        <f>MATCH(J6,#REF!,0)</f>
        <v>#REF!</v>
      </c>
      <c r="L6" s="4" t="str">
        <f aca="true" ca="1" t="shared" si="1" ref="L6:L69">CELL("format",$F6)</f>
        <v>F0</v>
      </c>
      <c r="M6" s="4" t="str">
        <f aca="true" ca="1" t="shared" si="2" ref="M6:M69">CELL("format",$G6)</f>
        <v>F0</v>
      </c>
      <c r="N6" s="4" t="str">
        <f aca="true" ca="1" t="shared" si="3" ref="N6:N69">CELL("format",$H6)</f>
        <v>F0</v>
      </c>
    </row>
    <row r="7" spans="1:14" ht="36" customHeight="1">
      <c r="A7" s="36"/>
      <c r="B7" s="37"/>
      <c r="C7" s="38" t="s">
        <v>86</v>
      </c>
      <c r="D7" s="39"/>
      <c r="E7" s="40" t="s">
        <v>74</v>
      </c>
      <c r="F7" s="40" t="s">
        <v>74</v>
      </c>
      <c r="G7" s="154"/>
      <c r="H7" s="155"/>
      <c r="I7" s="9" t="str">
        <f ca="1" t="shared" si="0"/>
        <v>LOCKED</v>
      </c>
      <c r="J7" s="2" t="str">
        <f aca="true" t="shared" si="4" ref="J7:J70">CLEAN(CONCATENATE(TRIM($A7),TRIM($C7),IF(LEFT($D7)&lt;&gt;"E",TRIM($D7),),TRIM($E7)))</f>
        <v>EARTH AND BASE WORKS</v>
      </c>
      <c r="K7" s="3" t="e">
        <f>MATCH(J7,#REF!,0)</f>
        <v>#REF!</v>
      </c>
      <c r="L7" s="4" t="str">
        <f ca="1" t="shared" si="1"/>
        <v>G</v>
      </c>
      <c r="M7" s="4" t="str">
        <f ca="1" t="shared" si="2"/>
        <v>C2</v>
      </c>
      <c r="N7" s="4" t="str">
        <f ca="1" t="shared" si="3"/>
        <v>C2</v>
      </c>
    </row>
    <row r="8" spans="1:14" s="49" customFormat="1" ht="30.75" customHeight="1">
      <c r="A8" s="41" t="s">
        <v>104</v>
      </c>
      <c r="B8" s="42" t="s">
        <v>87</v>
      </c>
      <c r="C8" s="43" t="s">
        <v>108</v>
      </c>
      <c r="D8" s="44" t="s">
        <v>223</v>
      </c>
      <c r="E8" s="45" t="s">
        <v>80</v>
      </c>
      <c r="F8" s="46">
        <v>20</v>
      </c>
      <c r="G8" s="47"/>
      <c r="H8" s="48">
        <f>ROUND(G8*F8,2)</f>
        <v>0</v>
      </c>
      <c r="I8" s="9">
        <f ca="1" t="shared" si="0"/>
      </c>
      <c r="J8" s="2" t="str">
        <f t="shared" si="4"/>
        <v>A010Supplying and Placing Base Course MaterialCW 3110-R19m³</v>
      </c>
      <c r="K8" s="3" t="e">
        <f>MATCH(J8,#REF!,0)</f>
        <v>#REF!</v>
      </c>
      <c r="L8" s="4" t="str">
        <f ca="1" t="shared" si="1"/>
        <v>F0</v>
      </c>
      <c r="M8" s="4" t="str">
        <f ca="1" t="shared" si="2"/>
        <v>C2</v>
      </c>
      <c r="N8" s="4" t="str">
        <f ca="1" t="shared" si="3"/>
        <v>C2</v>
      </c>
    </row>
    <row r="9" spans="1:14" s="51" customFormat="1" ht="30" customHeight="1">
      <c r="A9" s="50" t="s">
        <v>105</v>
      </c>
      <c r="B9" s="42" t="s">
        <v>83</v>
      </c>
      <c r="C9" s="43" t="s">
        <v>28</v>
      </c>
      <c r="D9" s="44" t="s">
        <v>223</v>
      </c>
      <c r="E9" s="45" t="s">
        <v>79</v>
      </c>
      <c r="F9" s="46">
        <v>290</v>
      </c>
      <c r="G9" s="47"/>
      <c r="H9" s="48">
        <f>ROUND(G9*F9,2)</f>
        <v>0</v>
      </c>
      <c r="I9" s="9">
        <f ca="1" t="shared" si="0"/>
      </c>
      <c r="J9" s="2" t="str">
        <f t="shared" si="4"/>
        <v>A012Grading of BoulevardsCW 3110-R19m²</v>
      </c>
      <c r="K9" s="3" t="e">
        <f>MATCH(J9,#REF!,0)</f>
        <v>#REF!</v>
      </c>
      <c r="L9" s="4" t="str">
        <f ca="1" t="shared" si="1"/>
        <v>F0</v>
      </c>
      <c r="M9" s="4" t="str">
        <f ca="1" t="shared" si="2"/>
        <v>C2</v>
      </c>
      <c r="N9" s="4" t="str">
        <f ca="1" t="shared" si="3"/>
        <v>C2</v>
      </c>
    </row>
    <row r="10" spans="1:14" ht="36" customHeight="1">
      <c r="A10" s="36"/>
      <c r="B10" s="37"/>
      <c r="C10" s="52" t="s">
        <v>239</v>
      </c>
      <c r="D10" s="39"/>
      <c r="E10" s="53"/>
      <c r="F10" s="39"/>
      <c r="G10" s="156"/>
      <c r="H10" s="155"/>
      <c r="I10" s="9" t="str">
        <f ca="1" t="shared" si="0"/>
        <v>LOCKED</v>
      </c>
      <c r="J10" s="2" t="str">
        <f t="shared" si="4"/>
        <v>ROADWORKS - RENEWALS</v>
      </c>
      <c r="K10" s="3" t="e">
        <f>MATCH(J10,#REF!,0)</f>
        <v>#REF!</v>
      </c>
      <c r="L10" s="4" t="str">
        <f ca="1" t="shared" si="1"/>
        <v>F0</v>
      </c>
      <c r="M10" s="4" t="str">
        <f ca="1" t="shared" si="2"/>
        <v>G</v>
      </c>
      <c r="N10" s="4" t="str">
        <f ca="1" t="shared" si="3"/>
        <v>C2</v>
      </c>
    </row>
    <row r="11" spans="1:14" s="51" customFormat="1" ht="30" customHeight="1">
      <c r="A11" s="54" t="s">
        <v>106</v>
      </c>
      <c r="B11" s="42" t="s">
        <v>19</v>
      </c>
      <c r="C11" s="43" t="s">
        <v>70</v>
      </c>
      <c r="D11" s="44" t="s">
        <v>221</v>
      </c>
      <c r="E11" s="45"/>
      <c r="F11" s="46"/>
      <c r="G11" s="156"/>
      <c r="H11" s="48"/>
      <c r="I11" s="9" t="str">
        <f ca="1" t="shared" si="0"/>
        <v>LOCKED</v>
      </c>
      <c r="J11" s="2" t="str">
        <f t="shared" si="4"/>
        <v>B097Drilled Tie BarsCW 3230-R8</v>
      </c>
      <c r="K11" s="3" t="e">
        <f>MATCH(J11,#REF!,0)</f>
        <v>#REF!</v>
      </c>
      <c r="L11" s="4" t="str">
        <f ca="1" t="shared" si="1"/>
        <v>F0</v>
      </c>
      <c r="M11" s="4" t="str">
        <f ca="1" t="shared" si="2"/>
        <v>G</v>
      </c>
      <c r="N11" s="4" t="str">
        <f ca="1" t="shared" si="3"/>
        <v>C2</v>
      </c>
    </row>
    <row r="12" spans="1:14" s="51" customFormat="1" ht="30" customHeight="1">
      <c r="A12" s="55" t="s">
        <v>224</v>
      </c>
      <c r="B12" s="56" t="s">
        <v>116</v>
      </c>
      <c r="C12" s="57" t="s">
        <v>225</v>
      </c>
      <c r="D12" s="56" t="s">
        <v>74</v>
      </c>
      <c r="E12" s="56" t="s">
        <v>81</v>
      </c>
      <c r="F12" s="46">
        <v>24</v>
      </c>
      <c r="G12" s="47"/>
      <c r="H12" s="48">
        <f>ROUND(G12*F12,2)</f>
        <v>0</v>
      </c>
      <c r="I12" s="9">
        <f ca="1" t="shared" si="0"/>
      </c>
      <c r="J12" s="2" t="str">
        <f t="shared" si="4"/>
        <v>B097A15 M Deformed Tie Bareach</v>
      </c>
      <c r="K12" s="3" t="e">
        <f>MATCH(J12,#REF!,0)</f>
        <v>#REF!</v>
      </c>
      <c r="L12" s="4" t="str">
        <f ca="1" t="shared" si="1"/>
        <v>F0</v>
      </c>
      <c r="M12" s="4" t="str">
        <f ca="1" t="shared" si="2"/>
        <v>C2</v>
      </c>
      <c r="N12" s="4" t="str">
        <f ca="1" t="shared" si="3"/>
        <v>C2</v>
      </c>
    </row>
    <row r="13" spans="1:14" s="51" customFormat="1" ht="30" customHeight="1">
      <c r="A13" s="54" t="s">
        <v>193</v>
      </c>
      <c r="B13" s="42" t="s">
        <v>20</v>
      </c>
      <c r="C13" s="43" t="s">
        <v>112</v>
      </c>
      <c r="D13" s="44" t="s">
        <v>0</v>
      </c>
      <c r="E13" s="45"/>
      <c r="F13" s="46"/>
      <c r="G13" s="48"/>
      <c r="H13" s="48"/>
      <c r="I13" s="9" t="str">
        <f ca="1" t="shared" si="0"/>
        <v>LOCKED</v>
      </c>
      <c r="J13" s="2" t="str">
        <f t="shared" si="4"/>
        <v>B114rlMiscellaneous Concrete Slab RenewalCW 3235-R9</v>
      </c>
      <c r="K13" s="3" t="e">
        <f>MATCH(J13,#REF!,0)</f>
        <v>#REF!</v>
      </c>
      <c r="L13" s="4" t="str">
        <f ca="1" t="shared" si="1"/>
        <v>F0</v>
      </c>
      <c r="M13" s="4" t="str">
        <f ca="1" t="shared" si="2"/>
        <v>C2</v>
      </c>
      <c r="N13" s="4" t="str">
        <f ca="1" t="shared" si="3"/>
        <v>C2</v>
      </c>
    </row>
    <row r="14" spans="1:14" s="51" customFormat="1" ht="30" customHeight="1">
      <c r="A14" s="54" t="s">
        <v>194</v>
      </c>
      <c r="B14" s="56" t="s">
        <v>116</v>
      </c>
      <c r="C14" s="43" t="s">
        <v>2</v>
      </c>
      <c r="D14" s="44" t="s">
        <v>128</v>
      </c>
      <c r="E14" s="45"/>
      <c r="F14" s="46"/>
      <c r="G14" s="156"/>
      <c r="H14" s="48"/>
      <c r="I14" s="9" t="str">
        <f ca="1" t="shared" si="0"/>
        <v>LOCKED</v>
      </c>
      <c r="J14" s="2" t="str">
        <f t="shared" si="4"/>
        <v>B118rl100 mm SidewalkSD-228A</v>
      </c>
      <c r="K14" s="3" t="e">
        <f>MATCH(J14,#REF!,0)</f>
        <v>#REF!</v>
      </c>
      <c r="L14" s="4" t="str">
        <f ca="1" t="shared" si="1"/>
        <v>F0</v>
      </c>
      <c r="M14" s="4" t="str">
        <f ca="1" t="shared" si="2"/>
        <v>G</v>
      </c>
      <c r="N14" s="4" t="str">
        <f ca="1" t="shared" si="3"/>
        <v>C2</v>
      </c>
    </row>
    <row r="15" spans="1:14" s="51" customFormat="1" ht="30" customHeight="1">
      <c r="A15" s="54" t="s">
        <v>195</v>
      </c>
      <c r="B15" s="58" t="s">
        <v>176</v>
      </c>
      <c r="C15" s="43" t="s">
        <v>177</v>
      </c>
      <c r="D15" s="44"/>
      <c r="E15" s="45" t="s">
        <v>79</v>
      </c>
      <c r="F15" s="46">
        <v>20</v>
      </c>
      <c r="G15" s="47"/>
      <c r="H15" s="48">
        <f aca="true" t="shared" si="5" ref="H15:H20">ROUND(G15*F15,2)</f>
        <v>0</v>
      </c>
      <c r="I15" s="9">
        <f ca="1" t="shared" si="0"/>
      </c>
      <c r="J15" s="2" t="str">
        <f t="shared" si="4"/>
        <v>B119rlLess than 5 sq.m.m²</v>
      </c>
      <c r="K15" s="3" t="e">
        <f>MATCH(J15,#REF!,0)</f>
        <v>#REF!</v>
      </c>
      <c r="L15" s="4" t="str">
        <f ca="1" t="shared" si="1"/>
        <v>F0</v>
      </c>
      <c r="M15" s="4" t="str">
        <f ca="1" t="shared" si="2"/>
        <v>C2</v>
      </c>
      <c r="N15" s="4" t="str">
        <f ca="1" t="shared" si="3"/>
        <v>C2</v>
      </c>
    </row>
    <row r="16" spans="1:14" s="51" customFormat="1" ht="30" customHeight="1">
      <c r="A16" s="54" t="s">
        <v>196</v>
      </c>
      <c r="B16" s="58" t="s">
        <v>178</v>
      </c>
      <c r="C16" s="43" t="s">
        <v>179</v>
      </c>
      <c r="D16" s="44"/>
      <c r="E16" s="45" t="s">
        <v>79</v>
      </c>
      <c r="F16" s="46">
        <v>10</v>
      </c>
      <c r="G16" s="47"/>
      <c r="H16" s="48">
        <f t="shared" si="5"/>
        <v>0</v>
      </c>
      <c r="I16" s="9">
        <f ca="1" t="shared" si="0"/>
      </c>
      <c r="J16" s="2" t="str">
        <f t="shared" si="4"/>
        <v>B120rl5 sq.m. to 20 sq.m.m²</v>
      </c>
      <c r="K16" s="3" t="e">
        <f>MATCH(J16,#REF!,0)</f>
        <v>#REF!</v>
      </c>
      <c r="L16" s="4" t="str">
        <f ca="1" t="shared" si="1"/>
        <v>F0</v>
      </c>
      <c r="M16" s="4" t="str">
        <f ca="1" t="shared" si="2"/>
        <v>C2</v>
      </c>
      <c r="N16" s="4" t="str">
        <f ca="1" t="shared" si="3"/>
        <v>C2</v>
      </c>
    </row>
    <row r="17" spans="1:14" s="51" customFormat="1" ht="30" customHeight="1">
      <c r="A17" s="54" t="s">
        <v>197</v>
      </c>
      <c r="B17" s="58" t="s">
        <v>180</v>
      </c>
      <c r="C17" s="43" t="s">
        <v>181</v>
      </c>
      <c r="D17" s="44" t="s">
        <v>74</v>
      </c>
      <c r="E17" s="45" t="s">
        <v>79</v>
      </c>
      <c r="F17" s="46">
        <v>335</v>
      </c>
      <c r="G17" s="47"/>
      <c r="H17" s="48">
        <f t="shared" si="5"/>
        <v>0</v>
      </c>
      <c r="I17" s="9">
        <f ca="1" t="shared" si="0"/>
      </c>
      <c r="J17" s="2" t="str">
        <f t="shared" si="4"/>
        <v>B121rlGreater than 20 sq.m.m²</v>
      </c>
      <c r="K17" s="3" t="e">
        <f>MATCH(J17,#REF!,0)</f>
        <v>#REF!</v>
      </c>
      <c r="L17" s="4" t="str">
        <f ca="1" t="shared" si="1"/>
        <v>F0</v>
      </c>
      <c r="M17" s="4" t="str">
        <f ca="1" t="shared" si="2"/>
        <v>C2</v>
      </c>
      <c r="N17" s="4" t="str">
        <f ca="1" t="shared" si="3"/>
        <v>C2</v>
      </c>
    </row>
    <row r="18" spans="1:14" s="51" customFormat="1" ht="30" customHeight="1">
      <c r="A18" s="54" t="s">
        <v>140</v>
      </c>
      <c r="B18" s="42" t="s">
        <v>35</v>
      </c>
      <c r="C18" s="43" t="s">
        <v>130</v>
      </c>
      <c r="D18" s="44" t="s">
        <v>0</v>
      </c>
      <c r="E18" s="45" t="s">
        <v>79</v>
      </c>
      <c r="F18" s="46">
        <v>11</v>
      </c>
      <c r="G18" s="47"/>
      <c r="H18" s="48">
        <f t="shared" si="5"/>
        <v>0</v>
      </c>
      <c r="I18" s="9">
        <f ca="1" t="shared" si="0"/>
      </c>
      <c r="J18" s="2" t="str">
        <f t="shared" si="4"/>
        <v>B124Adjustment of Precast Sidewalk BlocksCW 3235-R9m²</v>
      </c>
      <c r="K18" s="3" t="e">
        <f>MATCH(J18,#REF!,0)</f>
        <v>#REF!</v>
      </c>
      <c r="L18" s="4" t="str">
        <f ca="1" t="shared" si="1"/>
        <v>F0</v>
      </c>
      <c r="M18" s="4" t="str">
        <f ca="1" t="shared" si="2"/>
        <v>C2</v>
      </c>
      <c r="N18" s="4" t="str">
        <f ca="1" t="shared" si="3"/>
        <v>C2</v>
      </c>
    </row>
    <row r="19" spans="1:14" s="51" customFormat="1" ht="30" customHeight="1">
      <c r="A19" s="54" t="s">
        <v>141</v>
      </c>
      <c r="B19" s="42" t="s">
        <v>23</v>
      </c>
      <c r="C19" s="43" t="s">
        <v>131</v>
      </c>
      <c r="D19" s="44" t="s">
        <v>0</v>
      </c>
      <c r="E19" s="45" t="s">
        <v>79</v>
      </c>
      <c r="F19" s="46">
        <v>5</v>
      </c>
      <c r="G19" s="47"/>
      <c r="H19" s="48">
        <f t="shared" si="5"/>
        <v>0</v>
      </c>
      <c r="I19" s="9">
        <f ca="1" t="shared" si="0"/>
      </c>
      <c r="J19" s="2" t="str">
        <f t="shared" si="4"/>
        <v>B125Supply of Precast Sidewalk BlocksCW 3235-R9m²</v>
      </c>
      <c r="K19" s="3" t="e">
        <f>MATCH(J19,#REF!,0)</f>
        <v>#REF!</v>
      </c>
      <c r="L19" s="4" t="str">
        <f ca="1" t="shared" si="1"/>
        <v>F0</v>
      </c>
      <c r="M19" s="4" t="str">
        <f ca="1" t="shared" si="2"/>
        <v>C2</v>
      </c>
      <c r="N19" s="4" t="str">
        <f ca="1" t="shared" si="3"/>
        <v>C2</v>
      </c>
    </row>
    <row r="20" spans="1:14" s="51" customFormat="1" ht="30" customHeight="1">
      <c r="A20" s="54" t="s">
        <v>169</v>
      </c>
      <c r="B20" s="42" t="s">
        <v>21</v>
      </c>
      <c r="C20" s="43" t="s">
        <v>161</v>
      </c>
      <c r="D20" s="44" t="s">
        <v>0</v>
      </c>
      <c r="E20" s="45" t="s">
        <v>79</v>
      </c>
      <c r="F20" s="46">
        <v>11</v>
      </c>
      <c r="G20" s="47"/>
      <c r="H20" s="48">
        <f t="shared" si="5"/>
        <v>0</v>
      </c>
      <c r="I20" s="9">
        <f ca="1" t="shared" si="0"/>
      </c>
      <c r="J20" s="2" t="str">
        <f t="shared" si="4"/>
        <v>B125ARemoval of Precast Sidewalk BlocksCW 3235-R9m²</v>
      </c>
      <c r="K20" s="3" t="e">
        <f>MATCH(J20,#REF!,0)</f>
        <v>#REF!</v>
      </c>
      <c r="L20" s="4" t="str">
        <f ca="1" t="shared" si="1"/>
        <v>F0</v>
      </c>
      <c r="M20" s="4" t="str">
        <f ca="1" t="shared" si="2"/>
        <v>C2</v>
      </c>
      <c r="N20" s="4" t="str">
        <f ca="1" t="shared" si="3"/>
        <v>C2</v>
      </c>
    </row>
    <row r="21" spans="1:14" s="49" customFormat="1" ht="30" customHeight="1">
      <c r="A21" s="54" t="s">
        <v>199</v>
      </c>
      <c r="B21" s="42" t="s">
        <v>240</v>
      </c>
      <c r="C21" s="43" t="s">
        <v>113</v>
      </c>
      <c r="D21" s="44" t="s">
        <v>219</v>
      </c>
      <c r="E21" s="45"/>
      <c r="F21" s="46"/>
      <c r="G21" s="156"/>
      <c r="H21" s="48"/>
      <c r="I21" s="9" t="str">
        <f ca="1" t="shared" si="0"/>
        <v>LOCKED</v>
      </c>
      <c r="J21" s="2" t="str">
        <f t="shared" si="4"/>
        <v>B126rConcrete Curb RemovalCW 3240-R10</v>
      </c>
      <c r="K21" s="3" t="e">
        <f>MATCH(J21,#REF!,0)</f>
        <v>#REF!</v>
      </c>
      <c r="L21" s="4" t="str">
        <f ca="1" t="shared" si="1"/>
        <v>F0</v>
      </c>
      <c r="M21" s="4" t="str">
        <f ca="1" t="shared" si="2"/>
        <v>G</v>
      </c>
      <c r="N21" s="4" t="str">
        <f ca="1" t="shared" si="3"/>
        <v>C2</v>
      </c>
    </row>
    <row r="22" spans="1:14" s="51" customFormat="1" ht="30" customHeight="1">
      <c r="A22" s="54" t="s">
        <v>200</v>
      </c>
      <c r="B22" s="59" t="s">
        <v>116</v>
      </c>
      <c r="C22" s="43" t="s">
        <v>227</v>
      </c>
      <c r="D22" s="44" t="s">
        <v>74</v>
      </c>
      <c r="E22" s="45" t="s">
        <v>82</v>
      </c>
      <c r="F22" s="46">
        <v>5</v>
      </c>
      <c r="G22" s="47"/>
      <c r="H22" s="48">
        <f>ROUND(G22*F22,2)</f>
        <v>0</v>
      </c>
      <c r="I22" s="9">
        <f ca="1" t="shared" si="0"/>
      </c>
      <c r="J22" s="2" t="str">
        <f t="shared" si="4"/>
        <v>B127rBarrier Integralm</v>
      </c>
      <c r="K22" s="3" t="e">
        <f>MATCH(J22,#REF!,0)</f>
        <v>#REF!</v>
      </c>
      <c r="L22" s="4" t="str">
        <f ca="1" t="shared" si="1"/>
        <v>F0</v>
      </c>
      <c r="M22" s="4" t="str">
        <f ca="1" t="shared" si="2"/>
        <v>C2</v>
      </c>
      <c r="N22" s="4" t="str">
        <f ca="1" t="shared" si="3"/>
        <v>C2</v>
      </c>
    </row>
    <row r="23" spans="1:14" s="51" customFormat="1" ht="30" customHeight="1">
      <c r="A23" s="54" t="s">
        <v>201</v>
      </c>
      <c r="B23" s="42" t="s">
        <v>24</v>
      </c>
      <c r="C23" s="43" t="s">
        <v>114</v>
      </c>
      <c r="D23" s="44" t="s">
        <v>219</v>
      </c>
      <c r="E23" s="45"/>
      <c r="F23" s="46"/>
      <c r="G23" s="156"/>
      <c r="H23" s="48"/>
      <c r="I23" s="9" t="str">
        <f ca="1" t="shared" si="0"/>
        <v>LOCKED</v>
      </c>
      <c r="J23" s="2" t="str">
        <f t="shared" si="4"/>
        <v>B135iConcrete Curb InstallationCW 3240-R10</v>
      </c>
      <c r="K23" s="3" t="e">
        <f>MATCH(J23,#REF!,0)</f>
        <v>#REF!</v>
      </c>
      <c r="L23" s="4" t="str">
        <f ca="1" t="shared" si="1"/>
        <v>F0</v>
      </c>
      <c r="M23" s="4" t="str">
        <f ca="1" t="shared" si="2"/>
        <v>G</v>
      </c>
      <c r="N23" s="4" t="str">
        <f ca="1" t="shared" si="3"/>
        <v>C2</v>
      </c>
    </row>
    <row r="24" spans="1:14" s="51" customFormat="1" ht="30" customHeight="1">
      <c r="A24" s="54" t="s">
        <v>202</v>
      </c>
      <c r="B24" s="59" t="s">
        <v>116</v>
      </c>
      <c r="C24" s="43" t="s">
        <v>229</v>
      </c>
      <c r="D24" s="44" t="s">
        <v>129</v>
      </c>
      <c r="E24" s="45" t="s">
        <v>82</v>
      </c>
      <c r="F24" s="46">
        <v>5</v>
      </c>
      <c r="G24" s="47"/>
      <c r="H24" s="48">
        <f>ROUND(G24*F24,2)</f>
        <v>0</v>
      </c>
      <c r="I24" s="9">
        <f ca="1" t="shared" si="0"/>
      </c>
      <c r="J24" s="2" t="str">
        <f t="shared" si="4"/>
        <v>B139iModified Barrier (150 mm reveal ht, Dowelled)SD-203Bm</v>
      </c>
      <c r="K24" s="3" t="e">
        <f>MATCH(J24,#REF!,0)</f>
        <v>#REF!</v>
      </c>
      <c r="L24" s="4" t="str">
        <f ca="1" t="shared" si="1"/>
        <v>F0</v>
      </c>
      <c r="M24" s="4" t="str">
        <f ca="1" t="shared" si="2"/>
        <v>C2</v>
      </c>
      <c r="N24" s="4" t="str">
        <f ca="1" t="shared" si="3"/>
        <v>C2</v>
      </c>
    </row>
    <row r="25" spans="1:14" s="51" customFormat="1" ht="30" customHeight="1">
      <c r="A25" s="54" t="s">
        <v>203</v>
      </c>
      <c r="B25" s="42" t="s">
        <v>25</v>
      </c>
      <c r="C25" s="43" t="s">
        <v>67</v>
      </c>
      <c r="D25" s="44" t="s">
        <v>219</v>
      </c>
      <c r="E25" s="45"/>
      <c r="F25" s="46"/>
      <c r="G25" s="156"/>
      <c r="H25" s="48"/>
      <c r="I25" s="9" t="str">
        <f ca="1" t="shared" si="0"/>
        <v>LOCKED</v>
      </c>
      <c r="J25" s="2" t="str">
        <f t="shared" si="4"/>
        <v>B154rlConcrete Curb RenewalCW 3240-R10</v>
      </c>
      <c r="K25" s="3" t="e">
        <f>MATCH(J25,#REF!,0)</f>
        <v>#REF!</v>
      </c>
      <c r="L25" s="4" t="str">
        <f ca="1" t="shared" si="1"/>
        <v>F0</v>
      </c>
      <c r="M25" s="4" t="str">
        <f ca="1" t="shared" si="2"/>
        <v>G</v>
      </c>
      <c r="N25" s="4" t="str">
        <f ca="1" t="shared" si="3"/>
        <v>C2</v>
      </c>
    </row>
    <row r="26" spans="1:14" s="51" customFormat="1" ht="30" customHeight="1">
      <c r="A26" s="54" t="s">
        <v>204</v>
      </c>
      <c r="B26" s="56" t="s">
        <v>116</v>
      </c>
      <c r="C26" s="43" t="s">
        <v>228</v>
      </c>
      <c r="D26" s="44" t="s">
        <v>182</v>
      </c>
      <c r="E26" s="45"/>
      <c r="F26" s="46"/>
      <c r="G26" s="48"/>
      <c r="H26" s="48"/>
      <c r="I26" s="9" t="str">
        <f ca="1" t="shared" si="0"/>
        <v>LOCKED</v>
      </c>
      <c r="J26" s="2" t="str">
        <f t="shared" si="4"/>
        <v>B155rlBarrier (150 mm reveal ht, Dowelled)SD-205,SD-206A</v>
      </c>
      <c r="K26" s="3" t="e">
        <f>MATCH(J26,#REF!,0)</f>
        <v>#REF!</v>
      </c>
      <c r="L26" s="4" t="str">
        <f ca="1" t="shared" si="1"/>
        <v>F0</v>
      </c>
      <c r="M26" s="4" t="str">
        <f ca="1" t="shared" si="2"/>
        <v>C2</v>
      </c>
      <c r="N26" s="4" t="str">
        <f ca="1" t="shared" si="3"/>
        <v>C2</v>
      </c>
    </row>
    <row r="27" spans="1:14" s="51" customFormat="1" ht="30" customHeight="1">
      <c r="A27" s="54" t="s">
        <v>205</v>
      </c>
      <c r="B27" s="58" t="s">
        <v>176</v>
      </c>
      <c r="C27" s="43" t="s">
        <v>183</v>
      </c>
      <c r="D27" s="44"/>
      <c r="E27" s="45" t="s">
        <v>82</v>
      </c>
      <c r="F27" s="46">
        <v>10</v>
      </c>
      <c r="G27" s="47"/>
      <c r="H27" s="48">
        <f>ROUND(G27*F27,2)</f>
        <v>0</v>
      </c>
      <c r="I27" s="9">
        <f ca="1" t="shared" si="0"/>
      </c>
      <c r="J27" s="2" t="str">
        <f t="shared" si="4"/>
        <v>B156rlLess than 3 mm</v>
      </c>
      <c r="K27" s="3" t="e">
        <f>MATCH(J27,#REF!,0)</f>
        <v>#REF!</v>
      </c>
      <c r="L27" s="4" t="str">
        <f ca="1" t="shared" si="1"/>
        <v>F0</v>
      </c>
      <c r="M27" s="4" t="str">
        <f ca="1" t="shared" si="2"/>
        <v>C2</v>
      </c>
      <c r="N27" s="4" t="str">
        <f ca="1" t="shared" si="3"/>
        <v>C2</v>
      </c>
    </row>
    <row r="28" spans="1:14" s="60" customFormat="1" ht="30" customHeight="1">
      <c r="A28" s="54" t="s">
        <v>222</v>
      </c>
      <c r="B28" s="59" t="s">
        <v>117</v>
      </c>
      <c r="C28" s="43" t="s">
        <v>220</v>
      </c>
      <c r="D28" s="44" t="s">
        <v>185</v>
      </c>
      <c r="E28" s="45" t="s">
        <v>82</v>
      </c>
      <c r="F28" s="46">
        <v>14</v>
      </c>
      <c r="G28" s="47"/>
      <c r="H28" s="48">
        <f>ROUND(G28*F28,2)</f>
        <v>0</v>
      </c>
      <c r="I28" s="9">
        <f ca="1" t="shared" si="0"/>
      </c>
      <c r="J28" s="2" t="str">
        <f t="shared" si="4"/>
        <v>B184rlACurb Ramp (8-12 mm reveal ht, Monolithic)SD-229C,Dm</v>
      </c>
      <c r="K28" s="3" t="e">
        <f>MATCH(J28,#REF!,0)</f>
        <v>#REF!</v>
      </c>
      <c r="L28" s="4" t="str">
        <f ca="1" t="shared" si="1"/>
        <v>F0</v>
      </c>
      <c r="M28" s="4" t="str">
        <f ca="1" t="shared" si="2"/>
        <v>C2</v>
      </c>
      <c r="N28" s="4" t="str">
        <f ca="1" t="shared" si="3"/>
        <v>C2</v>
      </c>
    </row>
    <row r="29" spans="1:14" s="51" customFormat="1" ht="30" customHeight="1">
      <c r="A29" s="54" t="s">
        <v>142</v>
      </c>
      <c r="B29" s="42" t="s">
        <v>26</v>
      </c>
      <c r="C29" s="43" t="s">
        <v>72</v>
      </c>
      <c r="D29" s="44" t="s">
        <v>186</v>
      </c>
      <c r="E29" s="45" t="s">
        <v>79</v>
      </c>
      <c r="F29" s="46">
        <v>1</v>
      </c>
      <c r="G29" s="47"/>
      <c r="H29" s="48">
        <f>ROUND(G29*F29,2)</f>
        <v>0</v>
      </c>
      <c r="I29" s="9">
        <f ca="1" t="shared" si="0"/>
      </c>
      <c r="J29" s="2" t="str">
        <f t="shared" si="4"/>
        <v>B189Regrading Existing Interlocking Paving StonesCW 3330-R5m²</v>
      </c>
      <c r="K29" s="3" t="e">
        <f>MATCH(J29,#REF!,0)</f>
        <v>#REF!</v>
      </c>
      <c r="L29" s="4" t="str">
        <f ca="1" t="shared" si="1"/>
        <v>F0</v>
      </c>
      <c r="M29" s="4" t="str">
        <f ca="1" t="shared" si="2"/>
        <v>C2</v>
      </c>
      <c r="N29" s="4" t="str">
        <f ca="1" t="shared" si="3"/>
        <v>C2</v>
      </c>
    </row>
    <row r="30" spans="1:14" s="51" customFormat="1" ht="30" customHeight="1">
      <c r="A30" s="54" t="s">
        <v>143</v>
      </c>
      <c r="B30" s="42" t="s">
        <v>27</v>
      </c>
      <c r="C30" s="43" t="s">
        <v>119</v>
      </c>
      <c r="D30" s="44" t="s">
        <v>232</v>
      </c>
      <c r="E30" s="45" t="s">
        <v>79</v>
      </c>
      <c r="F30" s="46">
        <v>5</v>
      </c>
      <c r="G30" s="47"/>
      <c r="H30" s="48">
        <f>ROUND(G30*F30,2)</f>
        <v>0</v>
      </c>
      <c r="I30" s="9">
        <f ca="1" t="shared" si="0"/>
      </c>
      <c r="J30" s="2" t="str">
        <f t="shared" si="4"/>
        <v>B199Construction of Asphalt PatchesCW 3410-R12m²</v>
      </c>
      <c r="K30" s="3" t="e">
        <f>MATCH(J30,#REF!,0)</f>
        <v>#REF!</v>
      </c>
      <c r="L30" s="4" t="str">
        <f ca="1" t="shared" si="1"/>
        <v>F0</v>
      </c>
      <c r="M30" s="4" t="str">
        <f ca="1" t="shared" si="2"/>
        <v>C2</v>
      </c>
      <c r="N30" s="4" t="str">
        <f ca="1" t="shared" si="3"/>
        <v>C2</v>
      </c>
    </row>
    <row r="31" spans="1:14" s="51" customFormat="1" ht="30" customHeight="1">
      <c r="A31" s="54" t="s">
        <v>209</v>
      </c>
      <c r="B31" s="42" t="s">
        <v>29</v>
      </c>
      <c r="C31" s="43" t="s">
        <v>217</v>
      </c>
      <c r="D31" s="44" t="s">
        <v>226</v>
      </c>
      <c r="E31" s="45" t="s">
        <v>81</v>
      </c>
      <c r="F31" s="61">
        <v>12</v>
      </c>
      <c r="G31" s="47"/>
      <c r="H31" s="48">
        <f>ROUND(G31*F31,2)</f>
        <v>0</v>
      </c>
      <c r="I31" s="9">
        <f ca="1" t="shared" si="0"/>
      </c>
      <c r="J31" s="2" t="str">
        <f t="shared" si="4"/>
        <v>B219Detectable Warning Surface TilesCW 3326-R3each</v>
      </c>
      <c r="K31" s="3" t="e">
        <f>MATCH(J31,#REF!,0)</f>
        <v>#REF!</v>
      </c>
      <c r="L31" s="4" t="str">
        <f ca="1" t="shared" si="1"/>
        <v>F0</v>
      </c>
      <c r="M31" s="4" t="str">
        <f ca="1" t="shared" si="2"/>
        <v>C2</v>
      </c>
      <c r="N31" s="4" t="str">
        <f ca="1" t="shared" si="3"/>
        <v>C2</v>
      </c>
    </row>
    <row r="32" spans="1:14" ht="36" customHeight="1">
      <c r="A32" s="36"/>
      <c r="B32" s="29"/>
      <c r="C32" s="52" t="s">
        <v>89</v>
      </c>
      <c r="D32" s="39"/>
      <c r="E32" s="62"/>
      <c r="F32" s="40"/>
      <c r="G32" s="154"/>
      <c r="H32" s="155"/>
      <c r="I32" s="9" t="str">
        <f ca="1" t="shared" si="0"/>
        <v>LOCKED</v>
      </c>
      <c r="J32" s="2" t="str">
        <f t="shared" si="4"/>
        <v>ADJUSTMENTS</v>
      </c>
      <c r="K32" s="3" t="e">
        <f>MATCH(J32,#REF!,0)</f>
        <v>#REF!</v>
      </c>
      <c r="L32" s="4" t="str">
        <f ca="1" t="shared" si="1"/>
        <v>G</v>
      </c>
      <c r="M32" s="4" t="str">
        <f ca="1" t="shared" si="2"/>
        <v>C2</v>
      </c>
      <c r="N32" s="4" t="str">
        <f ca="1" t="shared" si="3"/>
        <v>C2</v>
      </c>
    </row>
    <row r="33" spans="1:14" s="49" customFormat="1" ht="30" customHeight="1">
      <c r="A33" s="50" t="s">
        <v>98</v>
      </c>
      <c r="B33" s="42" t="s">
        <v>30</v>
      </c>
      <c r="C33" s="43" t="s">
        <v>157</v>
      </c>
      <c r="D33" s="63" t="s">
        <v>230</v>
      </c>
      <c r="E33" s="45" t="s">
        <v>81</v>
      </c>
      <c r="F33" s="61">
        <v>1</v>
      </c>
      <c r="G33" s="47"/>
      <c r="H33" s="48">
        <f>ROUND(G33*F33,2)</f>
        <v>0</v>
      </c>
      <c r="I33" s="9">
        <f ca="1" t="shared" si="0"/>
      </c>
      <c r="J33" s="2" t="str">
        <f t="shared" si="4"/>
        <v>F009Adjustment of Valve BoxesCW 3210-R8each</v>
      </c>
      <c r="K33" s="3" t="e">
        <f>MATCH(J33,#REF!,0)</f>
        <v>#REF!</v>
      </c>
      <c r="L33" s="4" t="str">
        <f ca="1" t="shared" si="1"/>
        <v>F0</v>
      </c>
      <c r="M33" s="4" t="str">
        <f ca="1" t="shared" si="2"/>
        <v>C2</v>
      </c>
      <c r="N33" s="4" t="str">
        <f ca="1" t="shared" si="3"/>
        <v>C2</v>
      </c>
    </row>
    <row r="34" spans="1:14" s="49" customFormat="1" ht="30" customHeight="1">
      <c r="A34" s="50" t="s">
        <v>137</v>
      </c>
      <c r="B34" s="42" t="s">
        <v>31</v>
      </c>
      <c r="C34" s="43" t="s">
        <v>159</v>
      </c>
      <c r="D34" s="63" t="s">
        <v>230</v>
      </c>
      <c r="E34" s="45" t="s">
        <v>81</v>
      </c>
      <c r="F34" s="61">
        <v>1</v>
      </c>
      <c r="G34" s="47"/>
      <c r="H34" s="48">
        <f>ROUND(G34*F34,2)</f>
        <v>0</v>
      </c>
      <c r="I34" s="9">
        <f ca="1" t="shared" si="0"/>
      </c>
      <c r="J34" s="2" t="str">
        <f t="shared" si="4"/>
        <v>F010Valve Box ExtensionsCW 3210-R8each</v>
      </c>
      <c r="K34" s="3" t="e">
        <f>MATCH(J34,#REF!,0)</f>
        <v>#REF!</v>
      </c>
      <c r="L34" s="4" t="str">
        <f ca="1" t="shared" si="1"/>
        <v>F0</v>
      </c>
      <c r="M34" s="4" t="str">
        <f ca="1" t="shared" si="2"/>
        <v>C2</v>
      </c>
      <c r="N34" s="4" t="str">
        <f ca="1" t="shared" si="3"/>
        <v>C2</v>
      </c>
    </row>
    <row r="35" spans="1:14" s="51" customFormat="1" ht="30" customHeight="1">
      <c r="A35" s="50" t="s">
        <v>99</v>
      </c>
      <c r="B35" s="42" t="s">
        <v>32</v>
      </c>
      <c r="C35" s="43" t="s">
        <v>158</v>
      </c>
      <c r="D35" s="63" t="s">
        <v>230</v>
      </c>
      <c r="E35" s="45" t="s">
        <v>81</v>
      </c>
      <c r="F35" s="61">
        <v>12</v>
      </c>
      <c r="G35" s="47"/>
      <c r="H35" s="48">
        <f>ROUND(G35*F35,2)</f>
        <v>0</v>
      </c>
      <c r="I35" s="9">
        <f ca="1" t="shared" si="0"/>
      </c>
      <c r="J35" s="2" t="str">
        <f t="shared" si="4"/>
        <v>F011Adjustment of Curb Stop BoxesCW 3210-R8each</v>
      </c>
      <c r="K35" s="3" t="e">
        <f>MATCH(J35,#REF!,0)</f>
        <v>#REF!</v>
      </c>
      <c r="L35" s="4" t="str">
        <f ca="1" t="shared" si="1"/>
        <v>F0</v>
      </c>
      <c r="M35" s="4" t="str">
        <f ca="1" t="shared" si="2"/>
        <v>C2</v>
      </c>
      <c r="N35" s="4" t="str">
        <f ca="1" t="shared" si="3"/>
        <v>C2</v>
      </c>
    </row>
    <row r="36" spans="1:14" s="51" customFormat="1" ht="30" customHeight="1">
      <c r="A36" s="64" t="s">
        <v>100</v>
      </c>
      <c r="B36" s="42" t="s">
        <v>33</v>
      </c>
      <c r="C36" s="65" t="s">
        <v>160</v>
      </c>
      <c r="D36" s="63" t="s">
        <v>230</v>
      </c>
      <c r="E36" s="66" t="s">
        <v>81</v>
      </c>
      <c r="F36" s="61">
        <v>6</v>
      </c>
      <c r="G36" s="67"/>
      <c r="H36" s="68">
        <f>ROUND(G36*F36,2)</f>
        <v>0</v>
      </c>
      <c r="I36" s="9">
        <f ca="1" t="shared" si="0"/>
      </c>
      <c r="J36" s="2" t="str">
        <f t="shared" si="4"/>
        <v>F018Curb Stop ExtensionsCW 3210-R8each</v>
      </c>
      <c r="K36" s="3" t="e">
        <f>MATCH(J36,#REF!,0)</f>
        <v>#REF!</v>
      </c>
      <c r="L36" s="4" t="str">
        <f ca="1" t="shared" si="1"/>
        <v>F0</v>
      </c>
      <c r="M36" s="4" t="str">
        <f ca="1" t="shared" si="2"/>
        <v>C2</v>
      </c>
      <c r="N36" s="4" t="str">
        <f ca="1" t="shared" si="3"/>
        <v>C2</v>
      </c>
    </row>
    <row r="37" spans="1:14" ht="36" customHeight="1">
      <c r="A37" s="36"/>
      <c r="B37" s="37"/>
      <c r="C37" s="52" t="s">
        <v>90</v>
      </c>
      <c r="D37" s="39"/>
      <c r="E37" s="53"/>
      <c r="F37" s="39"/>
      <c r="G37" s="154"/>
      <c r="H37" s="155"/>
      <c r="I37" s="9" t="str">
        <f ca="1" t="shared" si="0"/>
        <v>LOCKED</v>
      </c>
      <c r="J37" s="2" t="str">
        <f t="shared" si="4"/>
        <v>LANDSCAPING</v>
      </c>
      <c r="K37" s="3" t="e">
        <f>MATCH(J37,#REF!,0)</f>
        <v>#REF!</v>
      </c>
      <c r="L37" s="4" t="str">
        <f ca="1" t="shared" si="1"/>
        <v>F0</v>
      </c>
      <c r="M37" s="4" t="str">
        <f ca="1" t="shared" si="2"/>
        <v>C2</v>
      </c>
      <c r="N37" s="4" t="str">
        <f ca="1" t="shared" si="3"/>
        <v>C2</v>
      </c>
    </row>
    <row r="38" spans="1:14" s="49" customFormat="1" ht="30" customHeight="1">
      <c r="A38" s="54" t="s">
        <v>101</v>
      </c>
      <c r="B38" s="42" t="s">
        <v>107</v>
      </c>
      <c r="C38" s="43" t="s">
        <v>58</v>
      </c>
      <c r="D38" s="44" t="s">
        <v>4</v>
      </c>
      <c r="E38" s="45"/>
      <c r="F38" s="46"/>
      <c r="G38" s="156"/>
      <c r="H38" s="48"/>
      <c r="I38" s="9" t="str">
        <f ca="1" t="shared" si="0"/>
        <v>LOCKED</v>
      </c>
      <c r="J38" s="2" t="str">
        <f t="shared" si="4"/>
        <v>G001SoddingCW 3510-R9</v>
      </c>
      <c r="K38" s="3" t="e">
        <f>MATCH(J38,#REF!,0)</f>
        <v>#REF!</v>
      </c>
      <c r="L38" s="4" t="str">
        <f ca="1" t="shared" si="1"/>
        <v>F0</v>
      </c>
      <c r="M38" s="4" t="str">
        <f ca="1" t="shared" si="2"/>
        <v>G</v>
      </c>
      <c r="N38" s="4" t="str">
        <f ca="1" t="shared" si="3"/>
        <v>C2</v>
      </c>
    </row>
    <row r="39" spans="1:14" s="51" customFormat="1" ht="30" customHeight="1">
      <c r="A39" s="54" t="s">
        <v>102</v>
      </c>
      <c r="B39" s="59" t="s">
        <v>116</v>
      </c>
      <c r="C39" s="43" t="s">
        <v>212</v>
      </c>
      <c r="D39" s="44"/>
      <c r="E39" s="45" t="s">
        <v>79</v>
      </c>
      <c r="F39" s="46">
        <v>145</v>
      </c>
      <c r="G39" s="47"/>
      <c r="H39" s="48">
        <f>ROUND(G39*F39,2)</f>
        <v>0</v>
      </c>
      <c r="I39" s="9">
        <f ca="1" t="shared" si="0"/>
      </c>
      <c r="J39" s="2" t="str">
        <f t="shared" si="4"/>
        <v>G002width &lt; 600 mmm²</v>
      </c>
      <c r="K39" s="3" t="e">
        <f>MATCH(J39,#REF!,0)</f>
        <v>#REF!</v>
      </c>
      <c r="L39" s="4" t="str">
        <f ca="1" t="shared" si="1"/>
        <v>F0</v>
      </c>
      <c r="M39" s="4" t="str">
        <f ca="1" t="shared" si="2"/>
        <v>C2</v>
      </c>
      <c r="N39" s="4" t="str">
        <f ca="1" t="shared" si="3"/>
        <v>C2</v>
      </c>
    </row>
    <row r="40" spans="1:14" s="51" customFormat="1" ht="30" customHeight="1">
      <c r="A40" s="54" t="s">
        <v>103</v>
      </c>
      <c r="B40" s="59" t="s">
        <v>117</v>
      </c>
      <c r="C40" s="43" t="s">
        <v>213</v>
      </c>
      <c r="D40" s="44"/>
      <c r="E40" s="45" t="s">
        <v>79</v>
      </c>
      <c r="F40" s="46">
        <v>295</v>
      </c>
      <c r="G40" s="47"/>
      <c r="H40" s="48">
        <f>ROUND(G40*F40,2)</f>
        <v>0</v>
      </c>
      <c r="I40" s="9">
        <f ca="1" t="shared" si="0"/>
      </c>
      <c r="J40" s="2" t="str">
        <f t="shared" si="4"/>
        <v>G003width &gt; or = 600 mmm²</v>
      </c>
      <c r="K40" s="3" t="e">
        <f>MATCH(J40,#REF!,0)</f>
        <v>#REF!</v>
      </c>
      <c r="L40" s="4" t="str">
        <f ca="1" t="shared" si="1"/>
        <v>F0</v>
      </c>
      <c r="M40" s="4" t="str">
        <f ca="1" t="shared" si="2"/>
        <v>C2</v>
      </c>
      <c r="N40" s="4" t="str">
        <f ca="1" t="shared" si="3"/>
        <v>C2</v>
      </c>
    </row>
    <row r="41" spans="1:14" ht="30" customHeight="1" thickBot="1">
      <c r="A41" s="69"/>
      <c r="B41" s="70" t="str">
        <f>B6</f>
        <v>A</v>
      </c>
      <c r="C41" s="189" t="str">
        <f>C6</f>
        <v>SIDEWALK RENEWAL-SUN VALLEY DRIVE (SOUTH SIDE) FROM HOVINGHAM STREET TO SUNNY HILLS ROAD</v>
      </c>
      <c r="D41" s="190"/>
      <c r="E41" s="190"/>
      <c r="F41" s="191"/>
      <c r="G41" s="157" t="s">
        <v>241</v>
      </c>
      <c r="H41" s="157">
        <f>SUM(H6:H40)</f>
        <v>0</v>
      </c>
      <c r="I41" s="9" t="str">
        <f ca="1" t="shared" si="0"/>
        <v>LOCKED</v>
      </c>
      <c r="J41" s="2" t="str">
        <f t="shared" si="4"/>
        <v>SIDEWALK RENEWAL-SUN VALLEY DRIVE (SOUTH SIDE) FROM HOVINGHAM STREET TO SUNNY HILLS ROAD</v>
      </c>
      <c r="K41" s="3" t="e">
        <f>MATCH(J41,#REF!,0)</f>
        <v>#REF!</v>
      </c>
      <c r="L41" s="4" t="str">
        <f ca="1" t="shared" si="1"/>
        <v>G</v>
      </c>
      <c r="M41" s="4" t="str">
        <f ca="1" t="shared" si="2"/>
        <v>C2</v>
      </c>
      <c r="N41" s="4" t="str">
        <f ca="1" t="shared" si="3"/>
        <v>C2</v>
      </c>
    </row>
    <row r="42" spans="1:14" s="35" customFormat="1" ht="30" customHeight="1" thickTop="1">
      <c r="A42" s="33"/>
      <c r="B42" s="34" t="s">
        <v>164</v>
      </c>
      <c r="C42" s="188" t="s">
        <v>323</v>
      </c>
      <c r="D42" s="188"/>
      <c r="E42" s="188"/>
      <c r="F42" s="188"/>
      <c r="G42" s="188"/>
      <c r="H42" s="188"/>
      <c r="I42" s="9" t="str">
        <f ca="1" t="shared" si="0"/>
        <v>LOCKED</v>
      </c>
      <c r="J42" s="2" t="str">
        <f t="shared" si="4"/>
        <v>SIDEWALK RENEWAL- McIVOR AVENUE (SOUTH SIDE) FROM HENDERSON HIGHWAY TO EDKAR CRESCENT</v>
      </c>
      <c r="K42" s="3" t="e">
        <f>MATCH(J42,#REF!,0)</f>
        <v>#REF!</v>
      </c>
      <c r="L42" s="4" t="str">
        <f ca="1" t="shared" si="1"/>
        <v>F0</v>
      </c>
      <c r="M42" s="4" t="str">
        <f ca="1" t="shared" si="2"/>
        <v>F0</v>
      </c>
      <c r="N42" s="4" t="str">
        <f ca="1" t="shared" si="3"/>
        <v>F0</v>
      </c>
    </row>
    <row r="43" spans="1:14" ht="36" customHeight="1">
      <c r="A43" s="36"/>
      <c r="B43" s="37"/>
      <c r="C43" s="38" t="s">
        <v>86</v>
      </c>
      <c r="D43" s="39"/>
      <c r="E43" s="40" t="s">
        <v>74</v>
      </c>
      <c r="F43" s="40" t="s">
        <v>74</v>
      </c>
      <c r="G43" s="154"/>
      <c r="H43" s="155"/>
      <c r="I43" s="9" t="str">
        <f ca="1" t="shared" si="0"/>
        <v>LOCKED</v>
      </c>
      <c r="J43" s="2" t="str">
        <f t="shared" si="4"/>
        <v>EARTH AND BASE WORKS</v>
      </c>
      <c r="K43" s="3" t="e">
        <f>MATCH(J43,#REF!,0)</f>
        <v>#REF!</v>
      </c>
      <c r="L43" s="4" t="str">
        <f ca="1" t="shared" si="1"/>
        <v>G</v>
      </c>
      <c r="M43" s="4" t="str">
        <f ca="1" t="shared" si="2"/>
        <v>C2</v>
      </c>
      <c r="N43" s="4" t="str">
        <f ca="1" t="shared" si="3"/>
        <v>C2</v>
      </c>
    </row>
    <row r="44" spans="1:14" s="49" customFormat="1" ht="30.75" customHeight="1">
      <c r="A44" s="41" t="s">
        <v>104</v>
      </c>
      <c r="B44" s="42" t="s">
        <v>60</v>
      </c>
      <c r="C44" s="43" t="s">
        <v>108</v>
      </c>
      <c r="D44" s="44" t="s">
        <v>223</v>
      </c>
      <c r="E44" s="45" t="s">
        <v>80</v>
      </c>
      <c r="F44" s="46">
        <v>10</v>
      </c>
      <c r="G44" s="47"/>
      <c r="H44" s="48">
        <f>ROUND(G44*F44,2)</f>
        <v>0</v>
      </c>
      <c r="I44" s="9">
        <f ca="1" t="shared" si="0"/>
      </c>
      <c r="J44" s="2" t="str">
        <f t="shared" si="4"/>
        <v>A010Supplying and Placing Base Course MaterialCW 3110-R19m³</v>
      </c>
      <c r="K44" s="3" t="e">
        <f>MATCH(J44,#REF!,0)</f>
        <v>#REF!</v>
      </c>
      <c r="L44" s="4" t="str">
        <f ca="1" t="shared" si="1"/>
        <v>F0</v>
      </c>
      <c r="M44" s="4" t="str">
        <f ca="1" t="shared" si="2"/>
        <v>C2</v>
      </c>
      <c r="N44" s="4" t="str">
        <f ca="1" t="shared" si="3"/>
        <v>C2</v>
      </c>
    </row>
    <row r="45" spans="1:14" s="51" customFormat="1" ht="30" customHeight="1">
      <c r="A45" s="50" t="s">
        <v>105</v>
      </c>
      <c r="B45" s="42" t="s">
        <v>61</v>
      </c>
      <c r="C45" s="43" t="s">
        <v>28</v>
      </c>
      <c r="D45" s="44" t="s">
        <v>223</v>
      </c>
      <c r="E45" s="45" t="s">
        <v>79</v>
      </c>
      <c r="F45" s="46">
        <v>135</v>
      </c>
      <c r="G45" s="47"/>
      <c r="H45" s="48">
        <f>ROUND(G45*F45,2)</f>
        <v>0</v>
      </c>
      <c r="I45" s="9">
        <f ca="1" t="shared" si="0"/>
      </c>
      <c r="J45" s="2" t="str">
        <f t="shared" si="4"/>
        <v>A012Grading of BoulevardsCW 3110-R19m²</v>
      </c>
      <c r="K45" s="3" t="e">
        <f>MATCH(J45,#REF!,0)</f>
        <v>#REF!</v>
      </c>
      <c r="L45" s="4" t="str">
        <f ca="1" t="shared" si="1"/>
        <v>F0</v>
      </c>
      <c r="M45" s="4" t="str">
        <f ca="1" t="shared" si="2"/>
        <v>C2</v>
      </c>
      <c r="N45" s="4" t="str">
        <f ca="1" t="shared" si="3"/>
        <v>C2</v>
      </c>
    </row>
    <row r="46" spans="1:14" ht="36" customHeight="1">
      <c r="A46" s="36"/>
      <c r="B46" s="37"/>
      <c r="C46" s="52" t="s">
        <v>239</v>
      </c>
      <c r="D46" s="39"/>
      <c r="E46" s="53"/>
      <c r="F46" s="39"/>
      <c r="G46" s="154"/>
      <c r="H46" s="155"/>
      <c r="I46" s="9" t="str">
        <f ca="1" t="shared" si="0"/>
        <v>LOCKED</v>
      </c>
      <c r="J46" s="2" t="str">
        <f t="shared" si="4"/>
        <v>ROADWORKS - RENEWALS</v>
      </c>
      <c r="K46" s="3" t="e">
        <f>MATCH(J46,#REF!,0)</f>
        <v>#REF!</v>
      </c>
      <c r="L46" s="4" t="str">
        <f ca="1" t="shared" si="1"/>
        <v>F0</v>
      </c>
      <c r="M46" s="4" t="str">
        <f ca="1" t="shared" si="2"/>
        <v>C2</v>
      </c>
      <c r="N46" s="4" t="str">
        <f ca="1" t="shared" si="3"/>
        <v>C2</v>
      </c>
    </row>
    <row r="47" spans="1:14" s="51" customFormat="1" ht="30" customHeight="1">
      <c r="A47" s="54" t="s">
        <v>106</v>
      </c>
      <c r="B47" s="42" t="s">
        <v>62</v>
      </c>
      <c r="C47" s="43" t="s">
        <v>70</v>
      </c>
      <c r="D47" s="44" t="s">
        <v>221</v>
      </c>
      <c r="E47" s="45"/>
      <c r="F47" s="46"/>
      <c r="G47" s="156"/>
      <c r="H47" s="48"/>
      <c r="I47" s="9" t="str">
        <f ca="1" t="shared" si="0"/>
        <v>LOCKED</v>
      </c>
      <c r="J47" s="2" t="str">
        <f t="shared" si="4"/>
        <v>B097Drilled Tie BarsCW 3230-R8</v>
      </c>
      <c r="K47" s="3" t="e">
        <f>MATCH(J47,#REF!,0)</f>
        <v>#REF!</v>
      </c>
      <c r="L47" s="4" t="str">
        <f ca="1" t="shared" si="1"/>
        <v>F0</v>
      </c>
      <c r="M47" s="4" t="str">
        <f ca="1" t="shared" si="2"/>
        <v>G</v>
      </c>
      <c r="N47" s="4" t="str">
        <f ca="1" t="shared" si="3"/>
        <v>C2</v>
      </c>
    </row>
    <row r="48" spans="1:14" s="51" customFormat="1" ht="30" customHeight="1">
      <c r="A48" s="55" t="s">
        <v>224</v>
      </c>
      <c r="B48" s="56" t="s">
        <v>116</v>
      </c>
      <c r="C48" s="57" t="s">
        <v>225</v>
      </c>
      <c r="D48" s="56" t="s">
        <v>74</v>
      </c>
      <c r="E48" s="56" t="s">
        <v>81</v>
      </c>
      <c r="F48" s="46">
        <v>20</v>
      </c>
      <c r="G48" s="47"/>
      <c r="H48" s="48">
        <f>ROUND(G48*F48,2)</f>
        <v>0</v>
      </c>
      <c r="I48" s="9">
        <f ca="1" t="shared" si="0"/>
      </c>
      <c r="J48" s="2" t="str">
        <f t="shared" si="4"/>
        <v>B097A15 M Deformed Tie Bareach</v>
      </c>
      <c r="K48" s="3" t="e">
        <f>MATCH(J48,#REF!,0)</f>
        <v>#REF!</v>
      </c>
      <c r="L48" s="4" t="str">
        <f ca="1" t="shared" si="1"/>
        <v>F0</v>
      </c>
      <c r="M48" s="4" t="str">
        <f ca="1" t="shared" si="2"/>
        <v>C2</v>
      </c>
      <c r="N48" s="4" t="str">
        <f ca="1" t="shared" si="3"/>
        <v>C2</v>
      </c>
    </row>
    <row r="49" spans="1:14" s="51" customFormat="1" ht="30" customHeight="1">
      <c r="A49" s="54" t="s">
        <v>193</v>
      </c>
      <c r="B49" s="42" t="s">
        <v>63</v>
      </c>
      <c r="C49" s="43" t="s">
        <v>112</v>
      </c>
      <c r="D49" s="44" t="s">
        <v>0</v>
      </c>
      <c r="E49" s="45"/>
      <c r="F49" s="46"/>
      <c r="G49" s="156"/>
      <c r="H49" s="48"/>
      <c r="I49" s="9" t="str">
        <f ca="1" t="shared" si="0"/>
        <v>LOCKED</v>
      </c>
      <c r="J49" s="2" t="str">
        <f t="shared" si="4"/>
        <v>B114rlMiscellaneous Concrete Slab RenewalCW 3235-R9</v>
      </c>
      <c r="K49" s="3" t="e">
        <f>MATCH(J49,#REF!,0)</f>
        <v>#REF!</v>
      </c>
      <c r="L49" s="4" t="str">
        <f ca="1" t="shared" si="1"/>
        <v>F0</v>
      </c>
      <c r="M49" s="4" t="str">
        <f ca="1" t="shared" si="2"/>
        <v>G</v>
      </c>
      <c r="N49" s="4" t="str">
        <f ca="1" t="shared" si="3"/>
        <v>C2</v>
      </c>
    </row>
    <row r="50" spans="1:14" s="51" customFormat="1" ht="30" customHeight="1">
      <c r="A50" s="54" t="s">
        <v>194</v>
      </c>
      <c r="B50" s="59" t="s">
        <v>242</v>
      </c>
      <c r="C50" s="43" t="s">
        <v>2</v>
      </c>
      <c r="D50" s="44" t="s">
        <v>128</v>
      </c>
      <c r="E50" s="45"/>
      <c r="F50" s="46"/>
      <c r="G50" s="156"/>
      <c r="H50" s="48"/>
      <c r="I50" s="9" t="str">
        <f ca="1" t="shared" si="0"/>
        <v>LOCKED</v>
      </c>
      <c r="J50" s="2" t="str">
        <f t="shared" si="4"/>
        <v>B118rl100 mm SidewalkSD-228A</v>
      </c>
      <c r="K50" s="3" t="e">
        <f>MATCH(J50,#REF!,0)</f>
        <v>#REF!</v>
      </c>
      <c r="L50" s="4" t="str">
        <f ca="1" t="shared" si="1"/>
        <v>F0</v>
      </c>
      <c r="M50" s="4" t="str">
        <f ca="1" t="shared" si="2"/>
        <v>G</v>
      </c>
      <c r="N50" s="4" t="str">
        <f ca="1" t="shared" si="3"/>
        <v>C2</v>
      </c>
    </row>
    <row r="51" spans="1:14" s="51" customFormat="1" ht="30" customHeight="1">
      <c r="A51" s="54" t="s">
        <v>195</v>
      </c>
      <c r="B51" s="58" t="s">
        <v>176</v>
      </c>
      <c r="C51" s="43" t="s">
        <v>177</v>
      </c>
      <c r="D51" s="44"/>
      <c r="E51" s="45" t="s">
        <v>79</v>
      </c>
      <c r="F51" s="46">
        <v>10</v>
      </c>
      <c r="G51" s="47"/>
      <c r="H51" s="48">
        <f>ROUND(G51*F51,2)</f>
        <v>0</v>
      </c>
      <c r="I51" s="9">
        <f ca="1" t="shared" si="0"/>
      </c>
      <c r="J51" s="2" t="str">
        <f t="shared" si="4"/>
        <v>B119rlLess than 5 sq.m.m²</v>
      </c>
      <c r="K51" s="3" t="e">
        <f>MATCH(J51,#REF!,0)</f>
        <v>#REF!</v>
      </c>
      <c r="L51" s="4" t="str">
        <f ca="1" t="shared" si="1"/>
        <v>F0</v>
      </c>
      <c r="M51" s="4" t="str">
        <f ca="1" t="shared" si="2"/>
        <v>C2</v>
      </c>
      <c r="N51" s="4" t="str">
        <f ca="1" t="shared" si="3"/>
        <v>C2</v>
      </c>
    </row>
    <row r="52" spans="1:14" s="51" customFormat="1" ht="30" customHeight="1">
      <c r="A52" s="54" t="s">
        <v>196</v>
      </c>
      <c r="B52" s="58" t="s">
        <v>178</v>
      </c>
      <c r="C52" s="43" t="s">
        <v>179</v>
      </c>
      <c r="D52" s="44"/>
      <c r="E52" s="45" t="s">
        <v>79</v>
      </c>
      <c r="F52" s="46">
        <v>20</v>
      </c>
      <c r="G52" s="47"/>
      <c r="H52" s="48">
        <f>ROUND(G52*F52,2)</f>
        <v>0</v>
      </c>
      <c r="I52" s="9">
        <f ca="1" t="shared" si="0"/>
      </c>
      <c r="J52" s="2" t="str">
        <f t="shared" si="4"/>
        <v>B120rl5 sq.m. to 20 sq.m.m²</v>
      </c>
      <c r="K52" s="3" t="e">
        <f>MATCH(J52,#REF!,0)</f>
        <v>#REF!</v>
      </c>
      <c r="L52" s="4" t="str">
        <f ca="1" t="shared" si="1"/>
        <v>F0</v>
      </c>
      <c r="M52" s="4" t="str">
        <f ca="1" t="shared" si="2"/>
        <v>C2</v>
      </c>
      <c r="N52" s="4" t="str">
        <f ca="1" t="shared" si="3"/>
        <v>C2</v>
      </c>
    </row>
    <row r="53" spans="1:14" s="51" customFormat="1" ht="30" customHeight="1">
      <c r="A53" s="54" t="s">
        <v>197</v>
      </c>
      <c r="B53" s="58" t="s">
        <v>180</v>
      </c>
      <c r="C53" s="43" t="s">
        <v>181</v>
      </c>
      <c r="D53" s="44" t="s">
        <v>74</v>
      </c>
      <c r="E53" s="45" t="s">
        <v>79</v>
      </c>
      <c r="F53" s="46">
        <v>125</v>
      </c>
      <c r="G53" s="47"/>
      <c r="H53" s="48">
        <f>ROUND(G53*F53,2)</f>
        <v>0</v>
      </c>
      <c r="I53" s="9">
        <f ca="1" t="shared" si="0"/>
      </c>
      <c r="J53" s="2" t="str">
        <f t="shared" si="4"/>
        <v>B121rlGreater than 20 sq.m.m²</v>
      </c>
      <c r="K53" s="3" t="e">
        <f>MATCH(J53,#REF!,0)</f>
        <v>#REF!</v>
      </c>
      <c r="L53" s="4" t="str">
        <f ca="1" t="shared" si="1"/>
        <v>F0</v>
      </c>
      <c r="M53" s="4" t="str">
        <f ca="1" t="shared" si="2"/>
        <v>C2</v>
      </c>
      <c r="N53" s="4" t="str">
        <f ca="1" t="shared" si="3"/>
        <v>C2</v>
      </c>
    </row>
    <row r="54" spans="1:14" s="49" customFormat="1" ht="30" customHeight="1">
      <c r="A54" s="54" t="s">
        <v>199</v>
      </c>
      <c r="B54" s="42" t="s">
        <v>64</v>
      </c>
      <c r="C54" s="43" t="s">
        <v>113</v>
      </c>
      <c r="D54" s="44" t="s">
        <v>219</v>
      </c>
      <c r="E54" s="45"/>
      <c r="F54" s="46"/>
      <c r="G54" s="156"/>
      <c r="H54" s="48"/>
      <c r="I54" s="9" t="str">
        <f ca="1" t="shared" si="0"/>
        <v>LOCKED</v>
      </c>
      <c r="J54" s="2" t="str">
        <f t="shared" si="4"/>
        <v>B126rConcrete Curb RemovalCW 3240-R10</v>
      </c>
      <c r="K54" s="3" t="e">
        <f>MATCH(J54,#REF!,0)</f>
        <v>#REF!</v>
      </c>
      <c r="L54" s="4" t="str">
        <f ca="1" t="shared" si="1"/>
        <v>F0</v>
      </c>
      <c r="M54" s="4" t="str">
        <f ca="1" t="shared" si="2"/>
        <v>G</v>
      </c>
      <c r="N54" s="4" t="str">
        <f ca="1" t="shared" si="3"/>
        <v>C2</v>
      </c>
    </row>
    <row r="55" spans="1:14" s="51" customFormat="1" ht="30" customHeight="1">
      <c r="A55" s="54" t="s">
        <v>200</v>
      </c>
      <c r="B55" s="59" t="s">
        <v>116</v>
      </c>
      <c r="C55" s="43" t="s">
        <v>227</v>
      </c>
      <c r="D55" s="44" t="s">
        <v>74</v>
      </c>
      <c r="E55" s="45" t="s">
        <v>82</v>
      </c>
      <c r="F55" s="46">
        <v>5</v>
      </c>
      <c r="G55" s="47"/>
      <c r="H55" s="48">
        <f>ROUND(G55*F55,2)</f>
        <v>0</v>
      </c>
      <c r="I55" s="9">
        <f ca="1" t="shared" si="0"/>
      </c>
      <c r="J55" s="2" t="str">
        <f t="shared" si="4"/>
        <v>B127rBarrier Integralm</v>
      </c>
      <c r="K55" s="3" t="e">
        <f>MATCH(J55,#REF!,0)</f>
        <v>#REF!</v>
      </c>
      <c r="L55" s="4" t="str">
        <f ca="1" t="shared" si="1"/>
        <v>F0</v>
      </c>
      <c r="M55" s="4" t="str">
        <f ca="1" t="shared" si="2"/>
        <v>C2</v>
      </c>
      <c r="N55" s="4" t="str">
        <f ca="1" t="shared" si="3"/>
        <v>C2</v>
      </c>
    </row>
    <row r="56" spans="1:14" s="51" customFormat="1" ht="30" customHeight="1">
      <c r="A56" s="54" t="s">
        <v>201</v>
      </c>
      <c r="B56" s="42" t="s">
        <v>68</v>
      </c>
      <c r="C56" s="43" t="s">
        <v>114</v>
      </c>
      <c r="D56" s="44" t="s">
        <v>219</v>
      </c>
      <c r="E56" s="45"/>
      <c r="F56" s="46"/>
      <c r="G56" s="156"/>
      <c r="H56" s="48"/>
      <c r="I56" s="9" t="str">
        <f ca="1" t="shared" si="0"/>
        <v>LOCKED</v>
      </c>
      <c r="J56" s="2" t="str">
        <f t="shared" si="4"/>
        <v>B135iConcrete Curb InstallationCW 3240-R10</v>
      </c>
      <c r="K56" s="3" t="e">
        <f>MATCH(J56,#REF!,0)</f>
        <v>#REF!</v>
      </c>
      <c r="L56" s="4" t="str">
        <f ca="1" t="shared" si="1"/>
        <v>F0</v>
      </c>
      <c r="M56" s="4" t="str">
        <f ca="1" t="shared" si="2"/>
        <v>G</v>
      </c>
      <c r="N56" s="4" t="str">
        <f ca="1" t="shared" si="3"/>
        <v>C2</v>
      </c>
    </row>
    <row r="57" spans="1:14" s="51" customFormat="1" ht="30" customHeight="1">
      <c r="A57" s="54" t="s">
        <v>202</v>
      </c>
      <c r="B57" s="59" t="s">
        <v>116</v>
      </c>
      <c r="C57" s="43" t="s">
        <v>229</v>
      </c>
      <c r="D57" s="44" t="s">
        <v>129</v>
      </c>
      <c r="E57" s="45" t="s">
        <v>82</v>
      </c>
      <c r="F57" s="46">
        <v>5</v>
      </c>
      <c r="G57" s="47"/>
      <c r="H57" s="48">
        <f>ROUND(G57*F57,2)</f>
        <v>0</v>
      </c>
      <c r="I57" s="9">
        <f ca="1" t="shared" si="0"/>
      </c>
      <c r="J57" s="2" t="str">
        <f t="shared" si="4"/>
        <v>B139iModified Barrier (150 mm reveal ht, Dowelled)SD-203Bm</v>
      </c>
      <c r="K57" s="3" t="e">
        <f>MATCH(J57,#REF!,0)</f>
        <v>#REF!</v>
      </c>
      <c r="L57" s="4" t="str">
        <f ca="1" t="shared" si="1"/>
        <v>F0</v>
      </c>
      <c r="M57" s="4" t="str">
        <f ca="1" t="shared" si="2"/>
        <v>C2</v>
      </c>
      <c r="N57" s="4" t="str">
        <f ca="1" t="shared" si="3"/>
        <v>C2</v>
      </c>
    </row>
    <row r="58" spans="1:14" s="51" customFormat="1" ht="30" customHeight="1">
      <c r="A58" s="54" t="s">
        <v>203</v>
      </c>
      <c r="B58" s="42" t="s">
        <v>121</v>
      </c>
      <c r="C58" s="43" t="s">
        <v>67</v>
      </c>
      <c r="D58" s="44" t="s">
        <v>219</v>
      </c>
      <c r="E58" s="45"/>
      <c r="F58" s="46"/>
      <c r="G58" s="156"/>
      <c r="H58" s="48"/>
      <c r="I58" s="9" t="str">
        <f ca="1" t="shared" si="0"/>
        <v>LOCKED</v>
      </c>
      <c r="J58" s="2" t="str">
        <f t="shared" si="4"/>
        <v>B154rlConcrete Curb RenewalCW 3240-R10</v>
      </c>
      <c r="K58" s="3" t="e">
        <f>MATCH(J58,#REF!,0)</f>
        <v>#REF!</v>
      </c>
      <c r="L58" s="4" t="str">
        <f ca="1" t="shared" si="1"/>
        <v>F0</v>
      </c>
      <c r="M58" s="4" t="str">
        <f ca="1" t="shared" si="2"/>
        <v>G</v>
      </c>
      <c r="N58" s="4" t="str">
        <f ca="1" t="shared" si="3"/>
        <v>C2</v>
      </c>
    </row>
    <row r="59" spans="1:14" s="51" customFormat="1" ht="30" customHeight="1">
      <c r="A59" s="54" t="s">
        <v>204</v>
      </c>
      <c r="B59" s="59" t="s">
        <v>116</v>
      </c>
      <c r="C59" s="43" t="s">
        <v>228</v>
      </c>
      <c r="D59" s="44" t="s">
        <v>182</v>
      </c>
      <c r="E59" s="45"/>
      <c r="F59" s="46"/>
      <c r="G59" s="48"/>
      <c r="H59" s="48"/>
      <c r="I59" s="9" t="str">
        <f ca="1" t="shared" si="0"/>
        <v>LOCKED</v>
      </c>
      <c r="J59" s="2" t="str">
        <f t="shared" si="4"/>
        <v>B155rlBarrier (150 mm reveal ht, Dowelled)SD-205,SD-206A</v>
      </c>
      <c r="K59" s="3" t="e">
        <f>MATCH(J59,#REF!,0)</f>
        <v>#REF!</v>
      </c>
      <c r="L59" s="4" t="str">
        <f ca="1" t="shared" si="1"/>
        <v>F0</v>
      </c>
      <c r="M59" s="4" t="str">
        <f ca="1" t="shared" si="2"/>
        <v>C2</v>
      </c>
      <c r="N59" s="4" t="str">
        <f ca="1" t="shared" si="3"/>
        <v>C2</v>
      </c>
    </row>
    <row r="60" spans="1:14" s="51" customFormat="1" ht="30" customHeight="1">
      <c r="A60" s="54" t="s">
        <v>205</v>
      </c>
      <c r="B60" s="58" t="s">
        <v>176</v>
      </c>
      <c r="C60" s="43" t="s">
        <v>183</v>
      </c>
      <c r="D60" s="44"/>
      <c r="E60" s="45" t="s">
        <v>82</v>
      </c>
      <c r="F60" s="46">
        <v>2</v>
      </c>
      <c r="G60" s="47"/>
      <c r="H60" s="48">
        <f>ROUND(G60*F60,2)</f>
        <v>0</v>
      </c>
      <c r="I60" s="9">
        <f ca="1" t="shared" si="0"/>
      </c>
      <c r="J60" s="2" t="str">
        <f t="shared" si="4"/>
        <v>B156rlLess than 3 mm</v>
      </c>
      <c r="K60" s="3" t="e">
        <f>MATCH(J60,#REF!,0)</f>
        <v>#REF!</v>
      </c>
      <c r="L60" s="4" t="str">
        <f ca="1" t="shared" si="1"/>
        <v>F0</v>
      </c>
      <c r="M60" s="4" t="str">
        <f ca="1" t="shared" si="2"/>
        <v>C2</v>
      </c>
      <c r="N60" s="4" t="str">
        <f ca="1" t="shared" si="3"/>
        <v>C2</v>
      </c>
    </row>
    <row r="61" spans="1:14" s="60" customFormat="1" ht="30" customHeight="1">
      <c r="A61" s="54" t="s">
        <v>222</v>
      </c>
      <c r="B61" s="59" t="s">
        <v>117</v>
      </c>
      <c r="C61" s="43" t="s">
        <v>220</v>
      </c>
      <c r="D61" s="44" t="s">
        <v>185</v>
      </c>
      <c r="E61" s="45" t="s">
        <v>82</v>
      </c>
      <c r="F61" s="46">
        <v>17</v>
      </c>
      <c r="G61" s="47"/>
      <c r="H61" s="48">
        <f>ROUND(G61*F61,2)</f>
        <v>0</v>
      </c>
      <c r="I61" s="9">
        <f ca="1" t="shared" si="0"/>
      </c>
      <c r="J61" s="2" t="str">
        <f t="shared" si="4"/>
        <v>B184rlACurb Ramp (8-12 mm reveal ht, Monolithic)SD-229C,Dm</v>
      </c>
      <c r="K61" s="3" t="e">
        <f>MATCH(J61,#REF!,0)</f>
        <v>#REF!</v>
      </c>
      <c r="L61" s="4" t="str">
        <f ca="1" t="shared" si="1"/>
        <v>F0</v>
      </c>
      <c r="M61" s="4" t="str">
        <f ca="1" t="shared" si="2"/>
        <v>C2</v>
      </c>
      <c r="N61" s="4" t="str">
        <f ca="1" t="shared" si="3"/>
        <v>C2</v>
      </c>
    </row>
    <row r="62" spans="1:14" s="51" customFormat="1" ht="30" customHeight="1">
      <c r="A62" s="54" t="s">
        <v>143</v>
      </c>
      <c r="B62" s="42" t="s">
        <v>69</v>
      </c>
      <c r="C62" s="43" t="s">
        <v>119</v>
      </c>
      <c r="D62" s="44" t="s">
        <v>232</v>
      </c>
      <c r="E62" s="45" t="s">
        <v>79</v>
      </c>
      <c r="F62" s="46">
        <v>5</v>
      </c>
      <c r="G62" s="47"/>
      <c r="H62" s="48">
        <f>ROUND(G62*F62,2)</f>
        <v>0</v>
      </c>
      <c r="I62" s="9">
        <f ca="1" t="shared" si="0"/>
      </c>
      <c r="J62" s="2" t="str">
        <f t="shared" si="4"/>
        <v>B199Construction of Asphalt PatchesCW 3410-R12m²</v>
      </c>
      <c r="K62" s="3" t="e">
        <f>MATCH(J62,#REF!,0)</f>
        <v>#REF!</v>
      </c>
      <c r="L62" s="4" t="str">
        <f ca="1" t="shared" si="1"/>
        <v>F0</v>
      </c>
      <c r="M62" s="4" t="str">
        <f ca="1" t="shared" si="2"/>
        <v>C2</v>
      </c>
      <c r="N62" s="4" t="str">
        <f ca="1" t="shared" si="3"/>
        <v>C2</v>
      </c>
    </row>
    <row r="63" spans="1:14" s="51" customFormat="1" ht="30" customHeight="1">
      <c r="A63" s="54" t="s">
        <v>209</v>
      </c>
      <c r="B63" s="42" t="s">
        <v>85</v>
      </c>
      <c r="C63" s="43" t="s">
        <v>217</v>
      </c>
      <c r="D63" s="44" t="s">
        <v>226</v>
      </c>
      <c r="E63" s="45" t="s">
        <v>81</v>
      </c>
      <c r="F63" s="61">
        <v>3</v>
      </c>
      <c r="G63" s="47"/>
      <c r="H63" s="48">
        <f>ROUND(G63*F63,2)</f>
        <v>0</v>
      </c>
      <c r="I63" s="9">
        <f ca="1" t="shared" si="0"/>
      </c>
      <c r="J63" s="2" t="str">
        <f t="shared" si="4"/>
        <v>B219Detectable Warning Surface TilesCW 3326-R3each</v>
      </c>
      <c r="K63" s="3" t="e">
        <f>MATCH(J63,#REF!,0)</f>
        <v>#REF!</v>
      </c>
      <c r="L63" s="4" t="str">
        <f ca="1" t="shared" si="1"/>
        <v>F0</v>
      </c>
      <c r="M63" s="4" t="str">
        <f ca="1" t="shared" si="2"/>
        <v>C2</v>
      </c>
      <c r="N63" s="4" t="str">
        <f ca="1" t="shared" si="3"/>
        <v>C2</v>
      </c>
    </row>
    <row r="64" spans="1:14" ht="36" customHeight="1">
      <c r="A64" s="36"/>
      <c r="B64" s="29"/>
      <c r="C64" s="52" t="s">
        <v>89</v>
      </c>
      <c r="D64" s="39"/>
      <c r="E64" s="62"/>
      <c r="F64" s="40"/>
      <c r="G64" s="154"/>
      <c r="H64" s="155"/>
      <c r="I64" s="9" t="str">
        <f ca="1" t="shared" si="0"/>
        <v>LOCKED</v>
      </c>
      <c r="J64" s="2" t="str">
        <f t="shared" si="4"/>
        <v>ADJUSTMENTS</v>
      </c>
      <c r="K64" s="3" t="e">
        <f>MATCH(J64,#REF!,0)</f>
        <v>#REF!</v>
      </c>
      <c r="L64" s="4" t="str">
        <f ca="1" t="shared" si="1"/>
        <v>G</v>
      </c>
      <c r="M64" s="4" t="str">
        <f ca="1" t="shared" si="2"/>
        <v>C2</v>
      </c>
      <c r="N64" s="4" t="str">
        <f ca="1" t="shared" si="3"/>
        <v>C2</v>
      </c>
    </row>
    <row r="65" spans="1:14" s="49" customFormat="1" ht="30" customHeight="1">
      <c r="A65" s="50" t="s">
        <v>94</v>
      </c>
      <c r="B65" s="42" t="s">
        <v>65</v>
      </c>
      <c r="C65" s="43" t="s">
        <v>231</v>
      </c>
      <c r="D65" s="63" t="s">
        <v>230</v>
      </c>
      <c r="E65" s="45" t="s">
        <v>81</v>
      </c>
      <c r="F65" s="61">
        <v>1</v>
      </c>
      <c r="G65" s="47"/>
      <c r="H65" s="48">
        <f>ROUND(G65*F65,2)</f>
        <v>0</v>
      </c>
      <c r="I65" s="9">
        <f ca="1" t="shared" si="0"/>
      </c>
      <c r="J65" s="2" t="str">
        <f t="shared" si="4"/>
        <v>F001Adjustment of Manholes/Catch Basins FramesCW 3210-R8each</v>
      </c>
      <c r="K65" s="3" t="e">
        <f>MATCH(J65,#REF!,0)</f>
        <v>#REF!</v>
      </c>
      <c r="L65" s="4" t="str">
        <f ca="1" t="shared" si="1"/>
        <v>F0</v>
      </c>
      <c r="M65" s="4" t="str">
        <f ca="1" t="shared" si="2"/>
        <v>C2</v>
      </c>
      <c r="N65" s="4" t="str">
        <f ca="1" t="shared" si="3"/>
        <v>C2</v>
      </c>
    </row>
    <row r="66" spans="1:14" ht="36" customHeight="1">
      <c r="A66" s="71" t="s">
        <v>95</v>
      </c>
      <c r="B66" s="42" t="s">
        <v>66</v>
      </c>
      <c r="C66" s="72" t="s">
        <v>243</v>
      </c>
      <c r="D66" s="73" t="s">
        <v>230</v>
      </c>
      <c r="E66" s="74"/>
      <c r="F66" s="118"/>
      <c r="G66" s="158"/>
      <c r="H66" s="75"/>
      <c r="I66" s="9" t="str">
        <f ca="1" t="shared" si="0"/>
        <v>LOCKED</v>
      </c>
      <c r="J66" s="2" t="str">
        <f t="shared" si="4"/>
        <v>F003Lifter Rings (AP-010)CW 3210-R8</v>
      </c>
      <c r="K66" s="3" t="e">
        <f>MATCH(J66,#REF!,0)</f>
        <v>#REF!</v>
      </c>
      <c r="L66" s="4" t="str">
        <f ca="1" t="shared" si="1"/>
        <v>F0</v>
      </c>
      <c r="M66" s="4" t="str">
        <f ca="1" t="shared" si="2"/>
        <v>G</v>
      </c>
      <c r="N66" s="4" t="str">
        <f ca="1" t="shared" si="3"/>
        <v>C2</v>
      </c>
    </row>
    <row r="67" spans="1:14" s="49" customFormat="1" ht="30" customHeight="1">
      <c r="A67" s="71" t="s">
        <v>96</v>
      </c>
      <c r="B67" s="76" t="s">
        <v>116</v>
      </c>
      <c r="C67" s="77" t="s">
        <v>210</v>
      </c>
      <c r="D67" s="78"/>
      <c r="E67" s="74" t="s">
        <v>81</v>
      </c>
      <c r="F67" s="118">
        <v>1</v>
      </c>
      <c r="G67" s="47"/>
      <c r="H67" s="79">
        <f>ROUND(G67*F67,2)</f>
        <v>0</v>
      </c>
      <c r="I67" s="9">
        <f ca="1" t="shared" si="0"/>
      </c>
      <c r="J67" s="2" t="str">
        <f t="shared" si="4"/>
        <v>F00438 mmeach</v>
      </c>
      <c r="K67" s="3" t="e">
        <f>MATCH(J67,#REF!,0)</f>
        <v>#REF!</v>
      </c>
      <c r="L67" s="4" t="str">
        <f ca="1" t="shared" si="1"/>
        <v>F0</v>
      </c>
      <c r="M67" s="4" t="str">
        <f ca="1" t="shared" si="2"/>
        <v>C2</v>
      </c>
      <c r="N67" s="4" t="str">
        <f ca="1" t="shared" si="3"/>
        <v>C2</v>
      </c>
    </row>
    <row r="68" spans="1:14" s="51" customFormat="1" ht="30" customHeight="1">
      <c r="A68" s="71" t="s">
        <v>97</v>
      </c>
      <c r="B68" s="76" t="s">
        <v>117</v>
      </c>
      <c r="C68" s="77" t="s">
        <v>211</v>
      </c>
      <c r="D68" s="78"/>
      <c r="E68" s="74" t="s">
        <v>81</v>
      </c>
      <c r="F68" s="118">
        <v>1</v>
      </c>
      <c r="G68" s="47"/>
      <c r="H68" s="79">
        <f>ROUND(G68*F68,2)</f>
        <v>0</v>
      </c>
      <c r="I68" s="9">
        <f ca="1" t="shared" si="0"/>
      </c>
      <c r="J68" s="2" t="str">
        <f t="shared" si="4"/>
        <v>F00551 mmeach</v>
      </c>
      <c r="K68" s="3" t="e">
        <f>MATCH(J68,#REF!,0)</f>
        <v>#REF!</v>
      </c>
      <c r="L68" s="4" t="str">
        <f ca="1" t="shared" si="1"/>
        <v>F0</v>
      </c>
      <c r="M68" s="4" t="str">
        <f ca="1" t="shared" si="2"/>
        <v>C2</v>
      </c>
      <c r="N68" s="4" t="str">
        <f ca="1" t="shared" si="3"/>
        <v>C2</v>
      </c>
    </row>
    <row r="69" spans="1:14" s="51" customFormat="1" ht="30" customHeight="1">
      <c r="A69" s="36"/>
      <c r="B69" s="37"/>
      <c r="C69" s="52" t="s">
        <v>90</v>
      </c>
      <c r="D69" s="39"/>
      <c r="E69" s="53"/>
      <c r="F69" s="39"/>
      <c r="G69" s="154"/>
      <c r="H69" s="155"/>
      <c r="I69" s="9" t="str">
        <f ca="1" t="shared" si="0"/>
        <v>LOCKED</v>
      </c>
      <c r="J69" s="2" t="str">
        <f t="shared" si="4"/>
        <v>LANDSCAPING</v>
      </c>
      <c r="K69" s="3" t="e">
        <f>MATCH(J69,#REF!,0)</f>
        <v>#REF!</v>
      </c>
      <c r="L69" s="4" t="str">
        <f ca="1" t="shared" si="1"/>
        <v>F0</v>
      </c>
      <c r="M69" s="4" t="str">
        <f ca="1" t="shared" si="2"/>
        <v>C2</v>
      </c>
      <c r="N69" s="4" t="str">
        <f ca="1" t="shared" si="3"/>
        <v>C2</v>
      </c>
    </row>
    <row r="70" spans="1:14" ht="36" customHeight="1">
      <c r="A70" s="54" t="s">
        <v>101</v>
      </c>
      <c r="B70" s="42" t="s">
        <v>71</v>
      </c>
      <c r="C70" s="43" t="s">
        <v>58</v>
      </c>
      <c r="D70" s="44" t="s">
        <v>4</v>
      </c>
      <c r="E70" s="45"/>
      <c r="F70" s="46"/>
      <c r="G70" s="156"/>
      <c r="H70" s="48"/>
      <c r="I70" s="9" t="str">
        <f aca="true" ca="1" t="shared" si="6" ref="I70:I137">IF(CELL("protect",$G70)=1,"LOCKED","")</f>
        <v>LOCKED</v>
      </c>
      <c r="J70" s="2" t="str">
        <f t="shared" si="4"/>
        <v>G001SoddingCW 3510-R9</v>
      </c>
      <c r="K70" s="3" t="e">
        <f>MATCH(J70,#REF!,0)</f>
        <v>#REF!</v>
      </c>
      <c r="L70" s="4" t="str">
        <f aca="true" ca="1" t="shared" si="7" ref="L70:L137">CELL("format",$F70)</f>
        <v>F0</v>
      </c>
      <c r="M70" s="4" t="str">
        <f aca="true" ca="1" t="shared" si="8" ref="M70:M137">CELL("format",$G70)</f>
        <v>G</v>
      </c>
      <c r="N70" s="4" t="str">
        <f aca="true" ca="1" t="shared" si="9" ref="N70:N137">CELL("format",$H70)</f>
        <v>C2</v>
      </c>
    </row>
    <row r="71" spans="1:14" s="35" customFormat="1" ht="30" customHeight="1">
      <c r="A71" s="54" t="s">
        <v>102</v>
      </c>
      <c r="B71" s="59" t="s">
        <v>116</v>
      </c>
      <c r="C71" s="43" t="s">
        <v>212</v>
      </c>
      <c r="D71" s="44"/>
      <c r="E71" s="45" t="s">
        <v>79</v>
      </c>
      <c r="F71" s="46">
        <v>65</v>
      </c>
      <c r="G71" s="47"/>
      <c r="H71" s="48">
        <f>ROUND(G71*F71,2)</f>
        <v>0</v>
      </c>
      <c r="I71" s="9">
        <f ca="1" t="shared" si="6"/>
      </c>
      <c r="J71" s="2" t="str">
        <f aca="true" t="shared" si="10" ref="J71:J138">CLEAN(CONCATENATE(TRIM($A71),TRIM($C71),IF(LEFT($D71)&lt;&gt;"E",TRIM($D71),),TRIM($E71)))</f>
        <v>G002width &lt; 600 mmm²</v>
      </c>
      <c r="K71" s="3" t="e">
        <f>MATCH(J71,#REF!,0)</f>
        <v>#REF!</v>
      </c>
      <c r="L71" s="4" t="str">
        <f ca="1" t="shared" si="7"/>
        <v>F0</v>
      </c>
      <c r="M71" s="4" t="str">
        <f ca="1" t="shared" si="8"/>
        <v>C2</v>
      </c>
      <c r="N71" s="4" t="str">
        <f ca="1" t="shared" si="9"/>
        <v>C2</v>
      </c>
    </row>
    <row r="72" spans="1:14" s="35" customFormat="1" ht="30" customHeight="1">
      <c r="A72" s="54" t="s">
        <v>103</v>
      </c>
      <c r="B72" s="59" t="s">
        <v>117</v>
      </c>
      <c r="C72" s="43" t="s">
        <v>213</v>
      </c>
      <c r="D72" s="44"/>
      <c r="E72" s="45" t="s">
        <v>79</v>
      </c>
      <c r="F72" s="46">
        <v>135</v>
      </c>
      <c r="G72" s="47"/>
      <c r="H72" s="48">
        <f>ROUND(G72*F72,2)</f>
        <v>0</v>
      </c>
      <c r="I72" s="9">
        <f ca="1" t="shared" si="6"/>
      </c>
      <c r="J72" s="2" t="str">
        <f t="shared" si="10"/>
        <v>G003width &gt; or = 600 mmm²</v>
      </c>
      <c r="K72" s="3" t="e">
        <f>MATCH(J72,#REF!,0)</f>
        <v>#REF!</v>
      </c>
      <c r="L72" s="4" t="str">
        <f ca="1" t="shared" si="7"/>
        <v>F0</v>
      </c>
      <c r="M72" s="4" t="str">
        <f ca="1" t="shared" si="8"/>
        <v>C2</v>
      </c>
      <c r="N72" s="4" t="str">
        <f ca="1" t="shared" si="9"/>
        <v>C2</v>
      </c>
    </row>
    <row r="73" spans="1:14" s="49" customFormat="1" ht="30.75" customHeight="1" thickBot="1">
      <c r="A73" s="80"/>
      <c r="B73" s="70" t="str">
        <f>B42</f>
        <v>B</v>
      </c>
      <c r="C73" s="189" t="str">
        <f>C42</f>
        <v>SIDEWALK RENEWAL- McIVOR AVENUE (SOUTH SIDE) FROM HENDERSON HIGHWAY TO EDKAR CRESCENT</v>
      </c>
      <c r="D73" s="190"/>
      <c r="E73" s="190"/>
      <c r="F73" s="191"/>
      <c r="G73" s="157" t="s">
        <v>241</v>
      </c>
      <c r="H73" s="157">
        <f>SUM(H42:H72)</f>
        <v>0</v>
      </c>
      <c r="I73" s="9" t="str">
        <f ca="1" t="shared" si="6"/>
        <v>LOCKED</v>
      </c>
      <c r="J73" s="2" t="str">
        <f t="shared" si="10"/>
        <v>SIDEWALK RENEWAL- McIVOR AVENUE (SOUTH SIDE) FROM HENDERSON HIGHWAY TO EDKAR CRESCENT</v>
      </c>
      <c r="K73" s="3" t="e">
        <f>MATCH(J73,#REF!,0)</f>
        <v>#REF!</v>
      </c>
      <c r="L73" s="4" t="str">
        <f ca="1" t="shared" si="7"/>
        <v>G</v>
      </c>
      <c r="M73" s="4" t="str">
        <f ca="1" t="shared" si="8"/>
        <v>C2</v>
      </c>
      <c r="N73" s="4" t="str">
        <f ca="1" t="shared" si="9"/>
        <v>C2</v>
      </c>
    </row>
    <row r="74" spans="1:14" s="51" customFormat="1" ht="30" customHeight="1" thickTop="1">
      <c r="A74" s="33"/>
      <c r="B74" s="34" t="s">
        <v>120</v>
      </c>
      <c r="C74" s="188" t="s">
        <v>336</v>
      </c>
      <c r="D74" s="188"/>
      <c r="E74" s="188"/>
      <c r="F74" s="188"/>
      <c r="G74" s="188"/>
      <c r="H74" s="188"/>
      <c r="I74" s="9" t="str">
        <f ca="1" t="shared" si="6"/>
        <v>LOCKED</v>
      </c>
      <c r="J74" s="2" t="str">
        <f t="shared" si="10"/>
        <v>SIDEWALK RENEWAL- McIVOR AVENUE (NORTH SIDE) FROM HENDERSON HIGHWAY TO REINY DRIVE</v>
      </c>
      <c r="K74" s="3" t="e">
        <f>MATCH(J74,#REF!,0)</f>
        <v>#REF!</v>
      </c>
      <c r="L74" s="4" t="str">
        <f ca="1" t="shared" si="7"/>
        <v>F0</v>
      </c>
      <c r="M74" s="4" t="str">
        <f ca="1" t="shared" si="8"/>
        <v>F0</v>
      </c>
      <c r="N74" s="4" t="str">
        <f ca="1" t="shared" si="9"/>
        <v>F0</v>
      </c>
    </row>
    <row r="75" spans="1:14" ht="36" customHeight="1">
      <c r="A75" s="36"/>
      <c r="B75" s="37"/>
      <c r="C75" s="38" t="s">
        <v>86</v>
      </c>
      <c r="D75" s="39"/>
      <c r="E75" s="40" t="s">
        <v>74</v>
      </c>
      <c r="F75" s="40" t="s">
        <v>74</v>
      </c>
      <c r="G75" s="154" t="s">
        <v>74</v>
      </c>
      <c r="H75" s="155"/>
      <c r="I75" s="9" t="str">
        <f ca="1" t="shared" si="6"/>
        <v>LOCKED</v>
      </c>
      <c r="J75" s="2" t="str">
        <f t="shared" si="10"/>
        <v>EARTH AND BASE WORKS</v>
      </c>
      <c r="K75" s="3" t="e">
        <f>MATCH(J75,#REF!,0)</f>
        <v>#REF!</v>
      </c>
      <c r="L75" s="4" t="str">
        <f ca="1" t="shared" si="7"/>
        <v>G</v>
      </c>
      <c r="M75" s="4" t="str">
        <f ca="1" t="shared" si="8"/>
        <v>C2</v>
      </c>
      <c r="N75" s="4" t="str">
        <f ca="1" t="shared" si="9"/>
        <v>C2</v>
      </c>
    </row>
    <row r="76" spans="1:14" s="51" customFormat="1" ht="30" customHeight="1">
      <c r="A76" s="41" t="s">
        <v>104</v>
      </c>
      <c r="B76" s="42" t="s">
        <v>34</v>
      </c>
      <c r="C76" s="43" t="s">
        <v>108</v>
      </c>
      <c r="D76" s="44" t="s">
        <v>223</v>
      </c>
      <c r="E76" s="45" t="s">
        <v>80</v>
      </c>
      <c r="F76" s="46">
        <v>15</v>
      </c>
      <c r="G76" s="47"/>
      <c r="H76" s="48">
        <f>ROUND(G76*F76,2)</f>
        <v>0</v>
      </c>
      <c r="I76" s="9">
        <f ca="1" t="shared" si="6"/>
      </c>
      <c r="J76" s="2" t="str">
        <f t="shared" si="10"/>
        <v>A010Supplying and Placing Base Course MaterialCW 3110-R19m³</v>
      </c>
      <c r="K76" s="3" t="e">
        <f>MATCH(J76,#REF!,0)</f>
        <v>#REF!</v>
      </c>
      <c r="L76" s="4" t="str">
        <f ca="1" t="shared" si="7"/>
        <v>F0</v>
      </c>
      <c r="M76" s="4" t="str">
        <f ca="1" t="shared" si="8"/>
        <v>C2</v>
      </c>
      <c r="N76" s="4" t="str">
        <f ca="1" t="shared" si="9"/>
        <v>C2</v>
      </c>
    </row>
    <row r="77" spans="1:14" s="51" customFormat="1" ht="30" customHeight="1">
      <c r="A77" s="50" t="s">
        <v>105</v>
      </c>
      <c r="B77" s="42" t="s">
        <v>36</v>
      </c>
      <c r="C77" s="43" t="s">
        <v>28</v>
      </c>
      <c r="D77" s="44" t="s">
        <v>223</v>
      </c>
      <c r="E77" s="45" t="s">
        <v>79</v>
      </c>
      <c r="F77" s="46">
        <v>190</v>
      </c>
      <c r="G77" s="47"/>
      <c r="H77" s="48">
        <f>ROUND(G77*F77,2)</f>
        <v>0</v>
      </c>
      <c r="I77" s="9">
        <f ca="1" t="shared" si="6"/>
      </c>
      <c r="J77" s="2" t="str">
        <f t="shared" si="10"/>
        <v>A012Grading of BoulevardsCW 3110-R19m²</v>
      </c>
      <c r="K77" s="3" t="e">
        <f>MATCH(J77,#REF!,0)</f>
        <v>#REF!</v>
      </c>
      <c r="L77" s="4" t="str">
        <f ca="1" t="shared" si="7"/>
        <v>F0</v>
      </c>
      <c r="M77" s="4" t="str">
        <f ca="1" t="shared" si="8"/>
        <v>C2</v>
      </c>
      <c r="N77" s="4" t="str">
        <f ca="1" t="shared" si="9"/>
        <v>C2</v>
      </c>
    </row>
    <row r="78" spans="1:14" s="51" customFormat="1" ht="30" customHeight="1">
      <c r="A78" s="36"/>
      <c r="B78" s="37"/>
      <c r="C78" s="52" t="s">
        <v>239</v>
      </c>
      <c r="D78" s="39"/>
      <c r="E78" s="53"/>
      <c r="F78" s="39"/>
      <c r="G78" s="154"/>
      <c r="H78" s="155"/>
      <c r="I78" s="9" t="str">
        <f ca="1" t="shared" si="6"/>
        <v>LOCKED</v>
      </c>
      <c r="J78" s="2" t="str">
        <f t="shared" si="10"/>
        <v>ROADWORKS - RENEWALS</v>
      </c>
      <c r="K78" s="3" t="e">
        <f>MATCH(J78,#REF!,0)</f>
        <v>#REF!</v>
      </c>
      <c r="L78" s="4" t="str">
        <f ca="1" t="shared" si="7"/>
        <v>F0</v>
      </c>
      <c r="M78" s="4" t="str">
        <f ca="1" t="shared" si="8"/>
        <v>C2</v>
      </c>
      <c r="N78" s="4" t="str">
        <f ca="1" t="shared" si="9"/>
        <v>C2</v>
      </c>
    </row>
    <row r="79" spans="1:14" s="51" customFormat="1" ht="30" customHeight="1">
      <c r="A79" s="54" t="s">
        <v>106</v>
      </c>
      <c r="B79" s="42" t="s">
        <v>37</v>
      </c>
      <c r="C79" s="43" t="s">
        <v>70</v>
      </c>
      <c r="D79" s="44" t="s">
        <v>221</v>
      </c>
      <c r="E79" s="45"/>
      <c r="F79" s="46"/>
      <c r="G79" s="156"/>
      <c r="H79" s="48"/>
      <c r="I79" s="9" t="str">
        <f ca="1" t="shared" si="6"/>
        <v>LOCKED</v>
      </c>
      <c r="J79" s="2" t="str">
        <f t="shared" si="10"/>
        <v>B097Drilled Tie BarsCW 3230-R8</v>
      </c>
      <c r="K79" s="3" t="e">
        <f>MATCH(J79,#REF!,0)</f>
        <v>#REF!</v>
      </c>
      <c r="L79" s="4" t="str">
        <f ca="1" t="shared" si="7"/>
        <v>F0</v>
      </c>
      <c r="M79" s="4" t="str">
        <f ca="1" t="shared" si="8"/>
        <v>G</v>
      </c>
      <c r="N79" s="4" t="str">
        <f ca="1" t="shared" si="9"/>
        <v>C2</v>
      </c>
    </row>
    <row r="80" spans="1:14" s="51" customFormat="1" ht="30" customHeight="1">
      <c r="A80" s="55" t="s">
        <v>224</v>
      </c>
      <c r="B80" s="56" t="s">
        <v>116</v>
      </c>
      <c r="C80" s="57" t="s">
        <v>225</v>
      </c>
      <c r="D80" s="56" t="s">
        <v>74</v>
      </c>
      <c r="E80" s="56" t="s">
        <v>81</v>
      </c>
      <c r="F80" s="46">
        <v>25</v>
      </c>
      <c r="G80" s="47"/>
      <c r="H80" s="48">
        <f>ROUND(G80*F80,2)</f>
        <v>0</v>
      </c>
      <c r="I80" s="9">
        <f ca="1" t="shared" si="6"/>
      </c>
      <c r="J80" s="2" t="str">
        <f t="shared" si="10"/>
        <v>B097A15 M Deformed Tie Bareach</v>
      </c>
      <c r="K80" s="3" t="e">
        <f>MATCH(J80,#REF!,0)</f>
        <v>#REF!</v>
      </c>
      <c r="L80" s="4" t="str">
        <f ca="1" t="shared" si="7"/>
        <v>F0</v>
      </c>
      <c r="M80" s="4" t="str">
        <f ca="1" t="shared" si="8"/>
        <v>C2</v>
      </c>
      <c r="N80" s="4" t="str">
        <f ca="1" t="shared" si="9"/>
        <v>C2</v>
      </c>
    </row>
    <row r="81" spans="1:14" s="51" customFormat="1" ht="30" customHeight="1">
      <c r="A81" s="54" t="s">
        <v>193</v>
      </c>
      <c r="B81" s="42" t="s">
        <v>38</v>
      </c>
      <c r="C81" s="43" t="s">
        <v>112</v>
      </c>
      <c r="D81" s="44" t="s">
        <v>0</v>
      </c>
      <c r="E81" s="45"/>
      <c r="F81" s="46"/>
      <c r="G81" s="156"/>
      <c r="H81" s="48"/>
      <c r="I81" s="9" t="str">
        <f ca="1" t="shared" si="6"/>
        <v>LOCKED</v>
      </c>
      <c r="J81" s="2" t="str">
        <f t="shared" si="10"/>
        <v>B114rlMiscellaneous Concrete Slab RenewalCW 3235-R9</v>
      </c>
      <c r="K81" s="3" t="e">
        <f>MATCH(J81,#REF!,0)</f>
        <v>#REF!</v>
      </c>
      <c r="L81" s="4" t="str">
        <f ca="1" t="shared" si="7"/>
        <v>F0</v>
      </c>
      <c r="M81" s="4" t="str">
        <f ca="1" t="shared" si="8"/>
        <v>G</v>
      </c>
      <c r="N81" s="4" t="str">
        <f ca="1" t="shared" si="9"/>
        <v>C2</v>
      </c>
    </row>
    <row r="82" spans="1:14" s="51" customFormat="1" ht="30" customHeight="1">
      <c r="A82" s="54" t="s">
        <v>194</v>
      </c>
      <c r="B82" s="59" t="s">
        <v>242</v>
      </c>
      <c r="C82" s="43" t="s">
        <v>2</v>
      </c>
      <c r="D82" s="44" t="s">
        <v>128</v>
      </c>
      <c r="E82" s="45"/>
      <c r="F82" s="46"/>
      <c r="G82" s="156"/>
      <c r="H82" s="48"/>
      <c r="I82" s="9" t="str">
        <f ca="1" t="shared" si="6"/>
        <v>LOCKED</v>
      </c>
      <c r="J82" s="2" t="str">
        <f t="shared" si="10"/>
        <v>B118rl100 mm SidewalkSD-228A</v>
      </c>
      <c r="K82" s="3" t="e">
        <f>MATCH(J82,#REF!,0)</f>
        <v>#REF!</v>
      </c>
      <c r="L82" s="4" t="str">
        <f ca="1" t="shared" si="7"/>
        <v>F0</v>
      </c>
      <c r="M82" s="4" t="str">
        <f ca="1" t="shared" si="8"/>
        <v>G</v>
      </c>
      <c r="N82" s="4" t="str">
        <f ca="1" t="shared" si="9"/>
        <v>C2</v>
      </c>
    </row>
    <row r="83" spans="1:14" s="51" customFormat="1" ht="30" customHeight="1">
      <c r="A83" s="54" t="s">
        <v>195</v>
      </c>
      <c r="B83" s="58" t="s">
        <v>176</v>
      </c>
      <c r="C83" s="43" t="s">
        <v>177</v>
      </c>
      <c r="D83" s="44"/>
      <c r="E83" s="45" t="s">
        <v>79</v>
      </c>
      <c r="F83" s="46">
        <v>5</v>
      </c>
      <c r="G83" s="81"/>
      <c r="H83" s="48">
        <f>ROUND(G83*F83,2)</f>
        <v>0</v>
      </c>
      <c r="I83" s="9">
        <f ca="1" t="shared" si="6"/>
      </c>
      <c r="J83" s="2" t="str">
        <f t="shared" si="10"/>
        <v>B119rlLess than 5 sq.m.m²</v>
      </c>
      <c r="K83" s="3" t="e">
        <f>MATCH(J83,#REF!,0)</f>
        <v>#REF!</v>
      </c>
      <c r="L83" s="4" t="str">
        <f ca="1" t="shared" si="7"/>
        <v>F0</v>
      </c>
      <c r="M83" s="4" t="str">
        <f ca="1" t="shared" si="8"/>
        <v>C2</v>
      </c>
      <c r="N83" s="4" t="str">
        <f ca="1" t="shared" si="9"/>
        <v>C2</v>
      </c>
    </row>
    <row r="84" spans="1:14" s="51" customFormat="1" ht="30" customHeight="1">
      <c r="A84" s="54" t="s">
        <v>196</v>
      </c>
      <c r="B84" s="58" t="s">
        <v>178</v>
      </c>
      <c r="C84" s="43" t="s">
        <v>179</v>
      </c>
      <c r="D84" s="44"/>
      <c r="E84" s="45" t="s">
        <v>79</v>
      </c>
      <c r="F84" s="46">
        <v>15</v>
      </c>
      <c r="G84" s="81"/>
      <c r="H84" s="48">
        <f>ROUND(G84*F84,2)</f>
        <v>0</v>
      </c>
      <c r="I84" s="9">
        <f ca="1" t="shared" si="6"/>
      </c>
      <c r="J84" s="2" t="str">
        <f t="shared" si="10"/>
        <v>B120rl5 sq.m. to 20 sq.m.m²</v>
      </c>
      <c r="K84" s="3" t="e">
        <f>MATCH(J84,#REF!,0)</f>
        <v>#REF!</v>
      </c>
      <c r="L84" s="4" t="str">
        <f ca="1" t="shared" si="7"/>
        <v>F0</v>
      </c>
      <c r="M84" s="4" t="str">
        <f ca="1" t="shared" si="8"/>
        <v>C2</v>
      </c>
      <c r="N84" s="4" t="str">
        <f ca="1" t="shared" si="9"/>
        <v>C2</v>
      </c>
    </row>
    <row r="85" spans="1:14" s="51" customFormat="1" ht="30" customHeight="1">
      <c r="A85" s="54" t="s">
        <v>197</v>
      </c>
      <c r="B85" s="58" t="s">
        <v>180</v>
      </c>
      <c r="C85" s="43" t="s">
        <v>181</v>
      </c>
      <c r="D85" s="44" t="s">
        <v>74</v>
      </c>
      <c r="E85" s="45" t="s">
        <v>79</v>
      </c>
      <c r="F85" s="46">
        <v>200</v>
      </c>
      <c r="G85" s="81"/>
      <c r="H85" s="48">
        <f>ROUND(G85*F85,2)</f>
        <v>0</v>
      </c>
      <c r="I85" s="9">
        <f ca="1" t="shared" si="6"/>
      </c>
      <c r="J85" s="2" t="str">
        <f t="shared" si="10"/>
        <v>B121rlGreater than 20 sq.m.m²</v>
      </c>
      <c r="K85" s="3" t="e">
        <f>MATCH(J85,#REF!,0)</f>
        <v>#REF!</v>
      </c>
      <c r="L85" s="4" t="str">
        <f ca="1" t="shared" si="7"/>
        <v>F0</v>
      </c>
      <c r="M85" s="4" t="str">
        <f ca="1" t="shared" si="8"/>
        <v>C2</v>
      </c>
      <c r="N85" s="4" t="str">
        <f ca="1" t="shared" si="9"/>
        <v>C2</v>
      </c>
    </row>
    <row r="86" spans="1:14" s="49" customFormat="1" ht="30" customHeight="1">
      <c r="A86" s="82" t="s">
        <v>214</v>
      </c>
      <c r="B86" s="83" t="s">
        <v>117</v>
      </c>
      <c r="C86" s="84" t="s">
        <v>1</v>
      </c>
      <c r="D86" s="85" t="s">
        <v>74</v>
      </c>
      <c r="E86" s="86"/>
      <c r="F86" s="87"/>
      <c r="G86" s="88"/>
      <c r="H86" s="88"/>
      <c r="I86" s="9" t="str">
        <f ca="1" t="shared" si="6"/>
        <v>LOCKED</v>
      </c>
      <c r="J86" s="2" t="str">
        <f t="shared" si="10"/>
        <v>B121rlA150 mm Reinforced Sidewalk</v>
      </c>
      <c r="K86" s="3" t="e">
        <f>MATCH(J86,#REF!,0)</f>
        <v>#REF!</v>
      </c>
      <c r="L86" s="4" t="str">
        <f ca="1" t="shared" si="7"/>
        <v>F0</v>
      </c>
      <c r="M86" s="4" t="str">
        <f ca="1" t="shared" si="8"/>
        <v>C2</v>
      </c>
      <c r="N86" s="4" t="str">
        <f ca="1" t="shared" si="9"/>
        <v>C2</v>
      </c>
    </row>
    <row r="87" spans="1:14" s="51" customFormat="1" ht="30" customHeight="1">
      <c r="A87" s="82" t="s">
        <v>215</v>
      </c>
      <c r="B87" s="89" t="s">
        <v>176</v>
      </c>
      <c r="C87" s="84" t="s">
        <v>177</v>
      </c>
      <c r="D87" s="85"/>
      <c r="E87" s="86" t="s">
        <v>79</v>
      </c>
      <c r="F87" s="87">
        <v>10</v>
      </c>
      <c r="G87" s="90"/>
      <c r="H87" s="48">
        <f>ROUND(G87*F87,2)</f>
        <v>0</v>
      </c>
      <c r="I87" s="9">
        <f ca="1" t="shared" si="6"/>
      </c>
      <c r="J87" s="2" t="str">
        <f t="shared" si="10"/>
        <v>B121rlBLess than 5 sq.m.m²</v>
      </c>
      <c r="K87" s="3" t="e">
        <f>MATCH(J87,#REF!,0)</f>
        <v>#REF!</v>
      </c>
      <c r="L87" s="4" t="str">
        <f ca="1" t="shared" si="7"/>
        <v>F0</v>
      </c>
      <c r="M87" s="4" t="str">
        <f ca="1" t="shared" si="8"/>
        <v>C2</v>
      </c>
      <c r="N87" s="4" t="str">
        <f ca="1" t="shared" si="9"/>
        <v>C2</v>
      </c>
    </row>
    <row r="88" spans="1:14" s="51" customFormat="1" ht="30" customHeight="1">
      <c r="A88" s="82" t="s">
        <v>216</v>
      </c>
      <c r="B88" s="89" t="s">
        <v>178</v>
      </c>
      <c r="C88" s="84" t="s">
        <v>179</v>
      </c>
      <c r="D88" s="85"/>
      <c r="E88" s="86" t="s">
        <v>79</v>
      </c>
      <c r="F88" s="87">
        <v>10</v>
      </c>
      <c r="G88" s="90"/>
      <c r="H88" s="48">
        <f>ROUND(G88*F88,2)</f>
        <v>0</v>
      </c>
      <c r="I88" s="9">
        <f ca="1" t="shared" si="6"/>
      </c>
      <c r="J88" s="2" t="str">
        <f t="shared" si="10"/>
        <v>B121rlC5 sq.m. to 20 sq.m.m²</v>
      </c>
      <c r="K88" s="3" t="e">
        <f>MATCH(J88,#REF!,0)</f>
        <v>#REF!</v>
      </c>
      <c r="L88" s="4" t="str">
        <f ca="1" t="shared" si="7"/>
        <v>F0</v>
      </c>
      <c r="M88" s="4" t="str">
        <f ca="1" t="shared" si="8"/>
        <v>C2</v>
      </c>
      <c r="N88" s="4" t="str">
        <f ca="1" t="shared" si="9"/>
        <v>C2</v>
      </c>
    </row>
    <row r="89" spans="1:14" s="51" customFormat="1" ht="30" customHeight="1">
      <c r="A89" s="54" t="s">
        <v>199</v>
      </c>
      <c r="B89" s="42" t="s">
        <v>39</v>
      </c>
      <c r="C89" s="43" t="s">
        <v>113</v>
      </c>
      <c r="D89" s="44" t="s">
        <v>219</v>
      </c>
      <c r="E89" s="45"/>
      <c r="F89" s="46"/>
      <c r="G89" s="156"/>
      <c r="H89" s="48"/>
      <c r="I89" s="9" t="str">
        <f ca="1" t="shared" si="6"/>
        <v>LOCKED</v>
      </c>
      <c r="J89" s="2" t="str">
        <f t="shared" si="10"/>
        <v>B126rConcrete Curb RemovalCW 3240-R10</v>
      </c>
      <c r="K89" s="3" t="e">
        <f>MATCH(J89,#REF!,0)</f>
        <v>#REF!</v>
      </c>
      <c r="L89" s="4" t="str">
        <f ca="1" t="shared" si="7"/>
        <v>F0</v>
      </c>
      <c r="M89" s="4" t="str">
        <f ca="1" t="shared" si="8"/>
        <v>G</v>
      </c>
      <c r="N89" s="4" t="str">
        <f ca="1" t="shared" si="9"/>
        <v>C2</v>
      </c>
    </row>
    <row r="90" spans="1:14" s="51" customFormat="1" ht="30" customHeight="1">
      <c r="A90" s="54" t="s">
        <v>200</v>
      </c>
      <c r="B90" s="59" t="s">
        <v>116</v>
      </c>
      <c r="C90" s="43" t="s">
        <v>227</v>
      </c>
      <c r="D90" s="44" t="s">
        <v>74</v>
      </c>
      <c r="E90" s="45" t="s">
        <v>82</v>
      </c>
      <c r="F90" s="46">
        <v>5</v>
      </c>
      <c r="G90" s="47"/>
      <c r="H90" s="48">
        <f>ROUND(G90*F90,2)</f>
        <v>0</v>
      </c>
      <c r="I90" s="9">
        <f ca="1" t="shared" si="6"/>
      </c>
      <c r="J90" s="2" t="str">
        <f t="shared" si="10"/>
        <v>B127rBarrier Integralm</v>
      </c>
      <c r="K90" s="3" t="e">
        <f>MATCH(J90,#REF!,0)</f>
        <v>#REF!</v>
      </c>
      <c r="L90" s="4" t="str">
        <f ca="1" t="shared" si="7"/>
        <v>F0</v>
      </c>
      <c r="M90" s="4" t="str">
        <f ca="1" t="shared" si="8"/>
        <v>C2</v>
      </c>
      <c r="N90" s="4" t="str">
        <f ca="1" t="shared" si="9"/>
        <v>C2</v>
      </c>
    </row>
    <row r="91" spans="1:14" s="51" customFormat="1" ht="30" customHeight="1">
      <c r="A91" s="54" t="s">
        <v>201</v>
      </c>
      <c r="B91" s="42" t="s">
        <v>122</v>
      </c>
      <c r="C91" s="43" t="s">
        <v>114</v>
      </c>
      <c r="D91" s="44" t="s">
        <v>219</v>
      </c>
      <c r="E91" s="45"/>
      <c r="F91" s="46"/>
      <c r="G91" s="156"/>
      <c r="H91" s="48"/>
      <c r="I91" s="9" t="str">
        <f ca="1" t="shared" si="6"/>
        <v>LOCKED</v>
      </c>
      <c r="J91" s="2" t="str">
        <f t="shared" si="10"/>
        <v>B135iConcrete Curb InstallationCW 3240-R10</v>
      </c>
      <c r="K91" s="3" t="e">
        <f>MATCH(J91,#REF!,0)</f>
        <v>#REF!</v>
      </c>
      <c r="L91" s="4" t="str">
        <f ca="1" t="shared" si="7"/>
        <v>F0</v>
      </c>
      <c r="M91" s="4" t="str">
        <f ca="1" t="shared" si="8"/>
        <v>G</v>
      </c>
      <c r="N91" s="4" t="str">
        <f ca="1" t="shared" si="9"/>
        <v>C2</v>
      </c>
    </row>
    <row r="92" spans="1:14" s="51" customFormat="1" ht="30" customHeight="1">
      <c r="A92" s="54" t="s">
        <v>202</v>
      </c>
      <c r="B92" s="59" t="s">
        <v>116</v>
      </c>
      <c r="C92" s="43" t="s">
        <v>229</v>
      </c>
      <c r="D92" s="44" t="s">
        <v>129</v>
      </c>
      <c r="E92" s="45" t="s">
        <v>82</v>
      </c>
      <c r="F92" s="46">
        <v>5</v>
      </c>
      <c r="G92" s="47"/>
      <c r="H92" s="48">
        <f>ROUND(G92*F92,2)</f>
        <v>0</v>
      </c>
      <c r="I92" s="9">
        <f ca="1" t="shared" si="6"/>
      </c>
      <c r="J92" s="2" t="str">
        <f t="shared" si="10"/>
        <v>B139iModified Barrier (150 mm reveal ht, Dowelled)SD-203Bm</v>
      </c>
      <c r="K92" s="3" t="e">
        <f>MATCH(J92,#REF!,0)</f>
        <v>#REF!</v>
      </c>
      <c r="L92" s="4" t="str">
        <f ca="1" t="shared" si="7"/>
        <v>F0</v>
      </c>
      <c r="M92" s="4" t="str">
        <f ca="1" t="shared" si="8"/>
        <v>C2</v>
      </c>
      <c r="N92" s="4" t="str">
        <f ca="1" t="shared" si="9"/>
        <v>C2</v>
      </c>
    </row>
    <row r="93" spans="1:14" s="51" customFormat="1" ht="30" customHeight="1">
      <c r="A93" s="54" t="s">
        <v>203</v>
      </c>
      <c r="B93" s="42" t="s">
        <v>123</v>
      </c>
      <c r="C93" s="43" t="s">
        <v>67</v>
      </c>
      <c r="D93" s="44" t="s">
        <v>219</v>
      </c>
      <c r="E93" s="45"/>
      <c r="F93" s="46"/>
      <c r="G93" s="156"/>
      <c r="H93" s="48"/>
      <c r="I93" s="9" t="str">
        <f ca="1" t="shared" si="6"/>
        <v>LOCKED</v>
      </c>
      <c r="J93" s="2" t="str">
        <f t="shared" si="10"/>
        <v>B154rlConcrete Curb RenewalCW 3240-R10</v>
      </c>
      <c r="K93" s="3" t="e">
        <f>MATCH(J93,#REF!,0)</f>
        <v>#REF!</v>
      </c>
      <c r="L93" s="4" t="str">
        <f ca="1" t="shared" si="7"/>
        <v>F0</v>
      </c>
      <c r="M93" s="4" t="str">
        <f ca="1" t="shared" si="8"/>
        <v>G</v>
      </c>
      <c r="N93" s="4" t="str">
        <f ca="1" t="shared" si="9"/>
        <v>C2</v>
      </c>
    </row>
    <row r="94" spans="1:15" s="60" customFormat="1" ht="30" customHeight="1">
      <c r="A94" s="54" t="s">
        <v>204</v>
      </c>
      <c r="B94" s="59" t="s">
        <v>116</v>
      </c>
      <c r="C94" s="43" t="s">
        <v>228</v>
      </c>
      <c r="D94" s="44" t="s">
        <v>182</v>
      </c>
      <c r="E94" s="45"/>
      <c r="F94" s="46"/>
      <c r="G94" s="48"/>
      <c r="H94" s="48"/>
      <c r="I94" s="9" t="str">
        <f ca="1" t="shared" si="6"/>
        <v>LOCKED</v>
      </c>
      <c r="J94" s="2" t="str">
        <f t="shared" si="10"/>
        <v>B155rlBarrier (150 mm reveal ht, Dowelled)SD-205,SD-206A</v>
      </c>
      <c r="K94" s="3" t="e">
        <f>MATCH(J94,#REF!,0)</f>
        <v>#REF!</v>
      </c>
      <c r="L94" s="4" t="str">
        <f ca="1" t="shared" si="7"/>
        <v>F0</v>
      </c>
      <c r="M94" s="4" t="str">
        <f ca="1" t="shared" si="8"/>
        <v>C2</v>
      </c>
      <c r="N94" s="4" t="str">
        <f ca="1" t="shared" si="9"/>
        <v>C2</v>
      </c>
      <c r="O94" s="51"/>
    </row>
    <row r="95" spans="1:14" s="51" customFormat="1" ht="30" customHeight="1">
      <c r="A95" s="54" t="s">
        <v>205</v>
      </c>
      <c r="B95" s="58" t="s">
        <v>176</v>
      </c>
      <c r="C95" s="43" t="s">
        <v>183</v>
      </c>
      <c r="D95" s="44"/>
      <c r="E95" s="45" t="s">
        <v>82</v>
      </c>
      <c r="F95" s="46">
        <v>5</v>
      </c>
      <c r="G95" s="47"/>
      <c r="H95" s="48">
        <f>ROUND(G95*F95,2)</f>
        <v>0</v>
      </c>
      <c r="I95" s="9">
        <f ca="1" t="shared" si="6"/>
      </c>
      <c r="J95" s="2" t="str">
        <f t="shared" si="10"/>
        <v>B156rlLess than 3 mm</v>
      </c>
      <c r="K95" s="3" t="e">
        <f>MATCH(J95,#REF!,0)</f>
        <v>#REF!</v>
      </c>
      <c r="L95" s="4" t="str">
        <f ca="1" t="shared" si="7"/>
        <v>F0</v>
      </c>
      <c r="M95" s="4" t="str">
        <f ca="1" t="shared" si="8"/>
        <v>C2</v>
      </c>
      <c r="N95" s="4" t="str">
        <f ca="1" t="shared" si="9"/>
        <v>C2</v>
      </c>
    </row>
    <row r="96" spans="1:15" s="60" customFormat="1" ht="30" customHeight="1">
      <c r="A96" s="54" t="s">
        <v>222</v>
      </c>
      <c r="B96" s="59" t="s">
        <v>117</v>
      </c>
      <c r="C96" s="43" t="s">
        <v>220</v>
      </c>
      <c r="D96" s="44" t="s">
        <v>185</v>
      </c>
      <c r="E96" s="45" t="s">
        <v>82</v>
      </c>
      <c r="F96" s="46">
        <v>20</v>
      </c>
      <c r="G96" s="47"/>
      <c r="H96" s="48">
        <f>ROUND(G96*F96,2)</f>
        <v>0</v>
      </c>
      <c r="I96" s="9">
        <f ca="1" t="shared" si="6"/>
      </c>
      <c r="J96" s="2" t="str">
        <f t="shared" si="10"/>
        <v>B184rlACurb Ramp (8-12 mm reveal ht, Monolithic)SD-229C,Dm</v>
      </c>
      <c r="K96" s="3" t="e">
        <f>MATCH(J96,#REF!,0)</f>
        <v>#REF!</v>
      </c>
      <c r="L96" s="4" t="str">
        <f ca="1" t="shared" si="7"/>
        <v>F0</v>
      </c>
      <c r="M96" s="4" t="str">
        <f ca="1" t="shared" si="8"/>
        <v>C2</v>
      </c>
      <c r="N96" s="4" t="str">
        <f ca="1" t="shared" si="9"/>
        <v>C2</v>
      </c>
      <c r="O96" s="51"/>
    </row>
    <row r="97" spans="1:14" s="49" customFormat="1" ht="30" customHeight="1">
      <c r="A97" s="54" t="s">
        <v>143</v>
      </c>
      <c r="B97" s="42" t="s">
        <v>124</v>
      </c>
      <c r="C97" s="43" t="s">
        <v>119</v>
      </c>
      <c r="D97" s="44" t="s">
        <v>232</v>
      </c>
      <c r="E97" s="45" t="s">
        <v>79</v>
      </c>
      <c r="F97" s="46">
        <v>10</v>
      </c>
      <c r="G97" s="47"/>
      <c r="H97" s="48">
        <f>ROUND(G97*F97,2)</f>
        <v>0</v>
      </c>
      <c r="I97" s="9">
        <f ca="1" t="shared" si="6"/>
      </c>
      <c r="J97" s="2" t="str">
        <f t="shared" si="10"/>
        <v>B199Construction of Asphalt PatchesCW 3410-R12m²</v>
      </c>
      <c r="K97" s="3" t="e">
        <f>MATCH(J97,#REF!,0)</f>
        <v>#REF!</v>
      </c>
      <c r="L97" s="4" t="str">
        <f ca="1" t="shared" si="7"/>
        <v>F0</v>
      </c>
      <c r="M97" s="4" t="str">
        <f ca="1" t="shared" si="8"/>
        <v>C2</v>
      </c>
      <c r="N97" s="4" t="str">
        <f ca="1" t="shared" si="9"/>
        <v>C2</v>
      </c>
    </row>
    <row r="98" spans="1:14" s="49" customFormat="1" ht="30" customHeight="1">
      <c r="A98" s="54" t="s">
        <v>209</v>
      </c>
      <c r="B98" s="42" t="s">
        <v>125</v>
      </c>
      <c r="C98" s="43" t="s">
        <v>217</v>
      </c>
      <c r="D98" s="44" t="s">
        <v>226</v>
      </c>
      <c r="E98" s="45" t="s">
        <v>81</v>
      </c>
      <c r="F98" s="61">
        <v>5</v>
      </c>
      <c r="G98" s="47"/>
      <c r="H98" s="48">
        <f>ROUND(G98*F98,2)</f>
        <v>0</v>
      </c>
      <c r="I98" s="9">
        <f ca="1" t="shared" si="6"/>
      </c>
      <c r="J98" s="2" t="str">
        <f t="shared" si="10"/>
        <v>B219Detectable Warning Surface TilesCW 3326-R3each</v>
      </c>
      <c r="K98" s="3" t="e">
        <f>MATCH(J98,#REF!,0)</f>
        <v>#REF!</v>
      </c>
      <c r="L98" s="4" t="str">
        <f ca="1" t="shared" si="7"/>
        <v>F0</v>
      </c>
      <c r="M98" s="4" t="str">
        <f ca="1" t="shared" si="8"/>
        <v>C2</v>
      </c>
      <c r="N98" s="4" t="str">
        <f ca="1" t="shared" si="9"/>
        <v>C2</v>
      </c>
    </row>
    <row r="99" spans="1:14" s="51" customFormat="1" ht="30" customHeight="1">
      <c r="A99" s="36"/>
      <c r="B99" s="29"/>
      <c r="C99" s="52" t="s">
        <v>89</v>
      </c>
      <c r="D99" s="39"/>
      <c r="E99" s="62"/>
      <c r="F99" s="40"/>
      <c r="G99" s="154"/>
      <c r="H99" s="155"/>
      <c r="I99" s="9" t="str">
        <f ca="1" t="shared" si="6"/>
        <v>LOCKED</v>
      </c>
      <c r="J99" s="2" t="str">
        <f t="shared" si="10"/>
        <v>ADJUSTMENTS</v>
      </c>
      <c r="K99" s="3" t="e">
        <f>MATCH(J99,#REF!,0)</f>
        <v>#REF!</v>
      </c>
      <c r="L99" s="4" t="str">
        <f ca="1" t="shared" si="7"/>
        <v>G</v>
      </c>
      <c r="M99" s="4" t="str">
        <f ca="1" t="shared" si="8"/>
        <v>C2</v>
      </c>
      <c r="N99" s="4" t="str">
        <f ca="1" t="shared" si="9"/>
        <v>C2</v>
      </c>
    </row>
    <row r="100" spans="1:14" s="51" customFormat="1" ht="30" customHeight="1">
      <c r="A100" s="50" t="s">
        <v>98</v>
      </c>
      <c r="B100" s="42" t="s">
        <v>126</v>
      </c>
      <c r="C100" s="43" t="s">
        <v>157</v>
      </c>
      <c r="D100" s="63" t="s">
        <v>230</v>
      </c>
      <c r="E100" s="45" t="s">
        <v>81</v>
      </c>
      <c r="F100" s="61">
        <v>1</v>
      </c>
      <c r="G100" s="81"/>
      <c r="H100" s="48">
        <f>ROUND(G100*F100,2)</f>
        <v>0</v>
      </c>
      <c r="I100" s="9">
        <f ca="1" t="shared" si="6"/>
      </c>
      <c r="J100" s="2" t="str">
        <f t="shared" si="10"/>
        <v>F009Adjustment of Valve BoxesCW 3210-R8each</v>
      </c>
      <c r="K100" s="3" t="e">
        <f>MATCH(J100,#REF!,0)</f>
        <v>#REF!</v>
      </c>
      <c r="L100" s="4" t="str">
        <f ca="1" t="shared" si="7"/>
        <v>F0</v>
      </c>
      <c r="M100" s="4" t="str">
        <f ca="1" t="shared" si="8"/>
        <v>C2</v>
      </c>
      <c r="N100" s="4" t="str">
        <f ca="1" t="shared" si="9"/>
        <v>C2</v>
      </c>
    </row>
    <row r="101" spans="1:14" ht="36" customHeight="1">
      <c r="A101" s="50" t="s">
        <v>137</v>
      </c>
      <c r="B101" s="42" t="s">
        <v>127</v>
      </c>
      <c r="C101" s="43" t="s">
        <v>159</v>
      </c>
      <c r="D101" s="63" t="s">
        <v>230</v>
      </c>
      <c r="E101" s="45" t="s">
        <v>81</v>
      </c>
      <c r="F101" s="61">
        <v>1</v>
      </c>
      <c r="G101" s="81"/>
      <c r="H101" s="48">
        <f>ROUND(G101*F101,2)</f>
        <v>0</v>
      </c>
      <c r="I101" s="9">
        <f ca="1" t="shared" si="6"/>
      </c>
      <c r="J101" s="2" t="str">
        <f t="shared" si="10"/>
        <v>F010Valve Box ExtensionsCW 3210-R8each</v>
      </c>
      <c r="K101" s="3" t="e">
        <f>MATCH(J101,#REF!,0)</f>
        <v>#REF!</v>
      </c>
      <c r="L101" s="4" t="str">
        <f ca="1" t="shared" si="7"/>
        <v>F0</v>
      </c>
      <c r="M101" s="4" t="str">
        <f ca="1" t="shared" si="8"/>
        <v>C2</v>
      </c>
      <c r="N101" s="4" t="str">
        <f ca="1" t="shared" si="9"/>
        <v>C2</v>
      </c>
    </row>
    <row r="102" spans="1:14" s="49" customFormat="1" ht="30" customHeight="1">
      <c r="A102" s="50" t="s">
        <v>99</v>
      </c>
      <c r="B102" s="42" t="s">
        <v>187</v>
      </c>
      <c r="C102" s="43" t="s">
        <v>158</v>
      </c>
      <c r="D102" s="63" t="s">
        <v>230</v>
      </c>
      <c r="E102" s="45" t="s">
        <v>81</v>
      </c>
      <c r="F102" s="61">
        <v>2</v>
      </c>
      <c r="G102" s="81"/>
      <c r="H102" s="48">
        <f>ROUND(G102*F102,2)</f>
        <v>0</v>
      </c>
      <c r="I102" s="9">
        <f ca="1" t="shared" si="6"/>
      </c>
      <c r="J102" s="2" t="str">
        <f t="shared" si="10"/>
        <v>F011Adjustment of Curb Stop BoxesCW 3210-R8each</v>
      </c>
      <c r="K102" s="3" t="e">
        <f>MATCH(J102,#REF!,0)</f>
        <v>#REF!</v>
      </c>
      <c r="L102" s="4" t="str">
        <f ca="1" t="shared" si="7"/>
        <v>F0</v>
      </c>
      <c r="M102" s="4" t="str">
        <f ca="1" t="shared" si="8"/>
        <v>C2</v>
      </c>
      <c r="N102" s="4" t="str">
        <f ca="1" t="shared" si="9"/>
        <v>C2</v>
      </c>
    </row>
    <row r="103" spans="1:14" s="51" customFormat="1" ht="30" customHeight="1">
      <c r="A103" s="50" t="s">
        <v>100</v>
      </c>
      <c r="B103" s="42" t="s">
        <v>244</v>
      </c>
      <c r="C103" s="43" t="s">
        <v>160</v>
      </c>
      <c r="D103" s="63" t="s">
        <v>230</v>
      </c>
      <c r="E103" s="45" t="s">
        <v>81</v>
      </c>
      <c r="F103" s="61">
        <v>2</v>
      </c>
      <c r="G103" s="81"/>
      <c r="H103" s="48">
        <f>ROUND(G103*F103,2)</f>
        <v>0</v>
      </c>
      <c r="I103" s="9">
        <f ca="1" t="shared" si="6"/>
      </c>
      <c r="J103" s="2" t="str">
        <f t="shared" si="10"/>
        <v>F018Curb Stop ExtensionsCW 3210-R8each</v>
      </c>
      <c r="K103" s="3" t="e">
        <f>MATCH(J103,#REF!,0)</f>
        <v>#REF!</v>
      </c>
      <c r="L103" s="4" t="str">
        <f ca="1" t="shared" si="7"/>
        <v>F0</v>
      </c>
      <c r="M103" s="4" t="str">
        <f ca="1" t="shared" si="8"/>
        <v>C2</v>
      </c>
      <c r="N103" s="4" t="str">
        <f ca="1" t="shared" si="9"/>
        <v>C2</v>
      </c>
    </row>
    <row r="104" spans="1:14" s="51" customFormat="1" ht="30" customHeight="1">
      <c r="A104" s="36"/>
      <c r="B104" s="37"/>
      <c r="C104" s="52" t="s">
        <v>90</v>
      </c>
      <c r="D104" s="39"/>
      <c r="E104" s="53"/>
      <c r="F104" s="39"/>
      <c r="G104" s="154"/>
      <c r="H104" s="155"/>
      <c r="I104" s="9" t="str">
        <f ca="1" t="shared" si="6"/>
        <v>LOCKED</v>
      </c>
      <c r="J104" s="2" t="str">
        <f t="shared" si="10"/>
        <v>LANDSCAPING</v>
      </c>
      <c r="K104" s="3" t="e">
        <f>MATCH(J104,#REF!,0)</f>
        <v>#REF!</v>
      </c>
      <c r="L104" s="4" t="str">
        <f ca="1" t="shared" si="7"/>
        <v>F0</v>
      </c>
      <c r="M104" s="4" t="str">
        <f ca="1" t="shared" si="8"/>
        <v>C2</v>
      </c>
      <c r="N104" s="4" t="str">
        <f ca="1" t="shared" si="9"/>
        <v>C2</v>
      </c>
    </row>
    <row r="105" spans="1:14" s="35" customFormat="1" ht="30" customHeight="1">
      <c r="A105" s="54" t="s">
        <v>101</v>
      </c>
      <c r="B105" s="42" t="s">
        <v>245</v>
      </c>
      <c r="C105" s="43" t="s">
        <v>58</v>
      </c>
      <c r="D105" s="44" t="s">
        <v>4</v>
      </c>
      <c r="E105" s="45"/>
      <c r="F105" s="46"/>
      <c r="G105" s="156"/>
      <c r="H105" s="48"/>
      <c r="I105" s="9" t="str">
        <f ca="1" t="shared" si="6"/>
        <v>LOCKED</v>
      </c>
      <c r="J105" s="2" t="str">
        <f t="shared" si="10"/>
        <v>G001SoddingCW 3510-R9</v>
      </c>
      <c r="K105" s="3" t="e">
        <f>MATCH(J105,#REF!,0)</f>
        <v>#REF!</v>
      </c>
      <c r="L105" s="4" t="str">
        <f ca="1" t="shared" si="7"/>
        <v>F0</v>
      </c>
      <c r="M105" s="4" t="str">
        <f ca="1" t="shared" si="8"/>
        <v>G</v>
      </c>
      <c r="N105" s="4" t="str">
        <f ca="1" t="shared" si="9"/>
        <v>C2</v>
      </c>
    </row>
    <row r="106" spans="1:14" s="91" customFormat="1" ht="30" customHeight="1">
      <c r="A106" s="54" t="s">
        <v>102</v>
      </c>
      <c r="B106" s="59" t="s">
        <v>116</v>
      </c>
      <c r="C106" s="43" t="s">
        <v>212</v>
      </c>
      <c r="D106" s="44"/>
      <c r="E106" s="45" t="s">
        <v>79</v>
      </c>
      <c r="F106" s="46">
        <v>90</v>
      </c>
      <c r="G106" s="47"/>
      <c r="H106" s="48">
        <f>ROUND(G106*F106,2)</f>
        <v>0</v>
      </c>
      <c r="I106" s="9">
        <f ca="1" t="shared" si="6"/>
      </c>
      <c r="J106" s="2" t="str">
        <f t="shared" si="10"/>
        <v>G002width &lt; 600 mmm²</v>
      </c>
      <c r="K106" s="3" t="e">
        <f>MATCH(J106,#REF!,0)</f>
        <v>#REF!</v>
      </c>
      <c r="L106" s="4" t="str">
        <f ca="1" t="shared" si="7"/>
        <v>F0</v>
      </c>
      <c r="M106" s="4" t="str">
        <f ca="1" t="shared" si="8"/>
        <v>C2</v>
      </c>
      <c r="N106" s="4" t="str">
        <f ca="1" t="shared" si="9"/>
        <v>C2</v>
      </c>
    </row>
    <row r="107" spans="1:14" ht="36" customHeight="1">
      <c r="A107" s="54" t="s">
        <v>103</v>
      </c>
      <c r="B107" s="59" t="s">
        <v>117</v>
      </c>
      <c r="C107" s="43" t="s">
        <v>213</v>
      </c>
      <c r="D107" s="44"/>
      <c r="E107" s="45" t="s">
        <v>79</v>
      </c>
      <c r="F107" s="46">
        <v>180</v>
      </c>
      <c r="G107" s="47"/>
      <c r="H107" s="48">
        <f>ROUND(G107*F107,2)</f>
        <v>0</v>
      </c>
      <c r="I107" s="9">
        <f ca="1" t="shared" si="6"/>
      </c>
      <c r="J107" s="2" t="str">
        <f t="shared" si="10"/>
        <v>G003width &gt; or = 600 mmm²</v>
      </c>
      <c r="K107" s="3" t="e">
        <f>MATCH(J107,#REF!,0)</f>
        <v>#REF!</v>
      </c>
      <c r="L107" s="4" t="str">
        <f ca="1" t="shared" si="7"/>
        <v>F0</v>
      </c>
      <c r="M107" s="4" t="str">
        <f ca="1" t="shared" si="8"/>
        <v>C2</v>
      </c>
      <c r="N107" s="4" t="str">
        <f ca="1" t="shared" si="9"/>
        <v>C2</v>
      </c>
    </row>
    <row r="108" spans="1:14" s="49" customFormat="1" ht="30.75" customHeight="1" thickBot="1">
      <c r="A108" s="80"/>
      <c r="B108" s="70" t="str">
        <f>B74</f>
        <v>C</v>
      </c>
      <c r="C108" s="189" t="str">
        <f>C74</f>
        <v>SIDEWALK RENEWAL- McIVOR AVENUE (NORTH SIDE) FROM HENDERSON HIGHWAY TO REINY DRIVE</v>
      </c>
      <c r="D108" s="190"/>
      <c r="E108" s="190"/>
      <c r="F108" s="191"/>
      <c r="G108" s="157" t="s">
        <v>241</v>
      </c>
      <c r="H108" s="157">
        <f>SUM(H76:H107)</f>
        <v>0</v>
      </c>
      <c r="I108" s="9" t="str">
        <f ca="1" t="shared" si="6"/>
        <v>LOCKED</v>
      </c>
      <c r="J108" s="2" t="str">
        <f t="shared" si="10"/>
        <v>SIDEWALK RENEWAL- McIVOR AVENUE (NORTH SIDE) FROM HENDERSON HIGHWAY TO REINY DRIVE</v>
      </c>
      <c r="K108" s="3" t="e">
        <f>MATCH(J108,#REF!,0)</f>
        <v>#REF!</v>
      </c>
      <c r="L108" s="4" t="str">
        <f ca="1" t="shared" si="7"/>
        <v>G</v>
      </c>
      <c r="M108" s="4" t="str">
        <f ca="1" t="shared" si="8"/>
        <v>C2</v>
      </c>
      <c r="N108" s="4" t="str">
        <f ca="1" t="shared" si="9"/>
        <v>C2</v>
      </c>
    </row>
    <row r="109" spans="1:14" s="51" customFormat="1" ht="30" customHeight="1" thickTop="1">
      <c r="A109" s="92"/>
      <c r="B109" s="93" t="s">
        <v>5</v>
      </c>
      <c r="C109" s="192" t="s">
        <v>324</v>
      </c>
      <c r="D109" s="192"/>
      <c r="E109" s="192"/>
      <c r="F109" s="192"/>
      <c r="G109" s="192"/>
      <c r="H109" s="192"/>
      <c r="I109" s="9" t="str">
        <f ca="1" t="shared" si="6"/>
        <v>LOCKED</v>
      </c>
      <c r="J109" s="2" t="str">
        <f t="shared" si="10"/>
        <v>SIDEWALK RENEWAL- LONDON STREET (EAST SIDE) FROM MUNROE AVENUE TO PRINCE RUPERT AVENUE</v>
      </c>
      <c r="K109" s="3" t="e">
        <f>MATCH(J109,#REF!,0)</f>
        <v>#REF!</v>
      </c>
      <c r="L109" s="4" t="str">
        <f ca="1" t="shared" si="7"/>
        <v>F0</v>
      </c>
      <c r="M109" s="4" t="str">
        <f ca="1" t="shared" si="8"/>
        <v>F0</v>
      </c>
      <c r="N109" s="4" t="str">
        <f ca="1" t="shared" si="9"/>
        <v>F0</v>
      </c>
    </row>
    <row r="110" spans="1:14" ht="36" customHeight="1">
      <c r="A110" s="36"/>
      <c r="B110" s="37"/>
      <c r="C110" s="38" t="s">
        <v>86</v>
      </c>
      <c r="D110" s="39"/>
      <c r="E110" s="40" t="s">
        <v>74</v>
      </c>
      <c r="F110" s="40" t="s">
        <v>74</v>
      </c>
      <c r="G110" s="154"/>
      <c r="H110" s="155"/>
      <c r="I110" s="9" t="str">
        <f ca="1" t="shared" si="6"/>
        <v>LOCKED</v>
      </c>
      <c r="J110" s="2" t="str">
        <f t="shared" si="10"/>
        <v>EARTH AND BASE WORKS</v>
      </c>
      <c r="K110" s="3" t="e">
        <f>MATCH(J110,#REF!,0)</f>
        <v>#REF!</v>
      </c>
      <c r="L110" s="4" t="str">
        <f ca="1" t="shared" si="7"/>
        <v>G</v>
      </c>
      <c r="M110" s="4" t="str">
        <f ca="1" t="shared" si="8"/>
        <v>C2</v>
      </c>
      <c r="N110" s="4" t="str">
        <f ca="1" t="shared" si="9"/>
        <v>C2</v>
      </c>
    </row>
    <row r="111" spans="1:14" s="51" customFormat="1" ht="30" customHeight="1">
      <c r="A111" s="50" t="s">
        <v>134</v>
      </c>
      <c r="B111" s="42" t="s">
        <v>135</v>
      </c>
      <c r="C111" s="43" t="s">
        <v>22</v>
      </c>
      <c r="D111" s="44" t="s">
        <v>223</v>
      </c>
      <c r="E111" s="45" t="s">
        <v>80</v>
      </c>
      <c r="F111" s="46">
        <v>20</v>
      </c>
      <c r="G111" s="47"/>
      <c r="H111" s="48">
        <f>ROUND(G111*F111,2)</f>
        <v>0</v>
      </c>
      <c r="I111" s="9">
        <f ca="1" t="shared" si="6"/>
      </c>
      <c r="J111" s="2" t="str">
        <f t="shared" si="10"/>
        <v>A003ExcavationCW 3110-R19m³</v>
      </c>
      <c r="K111" s="3" t="e">
        <f>MATCH(J111,#REF!,0)</f>
        <v>#REF!</v>
      </c>
      <c r="L111" s="4" t="str">
        <f ca="1" t="shared" si="7"/>
        <v>F0</v>
      </c>
      <c r="M111" s="4" t="str">
        <f ca="1" t="shared" si="8"/>
        <v>C2</v>
      </c>
      <c r="N111" s="4" t="str">
        <f ca="1" t="shared" si="9"/>
        <v>C2</v>
      </c>
    </row>
    <row r="112" spans="1:14" s="51" customFormat="1" ht="30" customHeight="1">
      <c r="A112" s="41" t="s">
        <v>104</v>
      </c>
      <c r="B112" s="42" t="s">
        <v>40</v>
      </c>
      <c r="C112" s="43" t="s">
        <v>108</v>
      </c>
      <c r="D112" s="44" t="s">
        <v>223</v>
      </c>
      <c r="E112" s="45" t="s">
        <v>80</v>
      </c>
      <c r="F112" s="46">
        <v>26</v>
      </c>
      <c r="G112" s="47"/>
      <c r="H112" s="48">
        <f>ROUND(G112*F112,2)</f>
        <v>0</v>
      </c>
      <c r="I112" s="9">
        <f ca="1" t="shared" si="6"/>
      </c>
      <c r="J112" s="2" t="str">
        <f t="shared" si="10"/>
        <v>A010Supplying and Placing Base Course MaterialCW 3110-R19m³</v>
      </c>
      <c r="K112" s="3" t="e">
        <f>MATCH(J112,#REF!,0)</f>
        <v>#REF!</v>
      </c>
      <c r="L112" s="4" t="str">
        <f ca="1" t="shared" si="7"/>
        <v>F0</v>
      </c>
      <c r="M112" s="4" t="str">
        <f ca="1" t="shared" si="8"/>
        <v>C2</v>
      </c>
      <c r="N112" s="4" t="str">
        <f ca="1" t="shared" si="9"/>
        <v>C2</v>
      </c>
    </row>
    <row r="113" spans="1:14" s="51" customFormat="1" ht="30" customHeight="1">
      <c r="A113" s="50" t="s">
        <v>105</v>
      </c>
      <c r="B113" s="42" t="s">
        <v>41</v>
      </c>
      <c r="C113" s="43" t="s">
        <v>28</v>
      </c>
      <c r="D113" s="44" t="s">
        <v>223</v>
      </c>
      <c r="E113" s="45" t="s">
        <v>79</v>
      </c>
      <c r="F113" s="46">
        <v>350</v>
      </c>
      <c r="G113" s="47"/>
      <c r="H113" s="48">
        <f>ROUND(G113*F113,2)</f>
        <v>0</v>
      </c>
      <c r="I113" s="9">
        <f ca="1" t="shared" si="6"/>
      </c>
      <c r="J113" s="2" t="str">
        <f t="shared" si="10"/>
        <v>A012Grading of BoulevardsCW 3110-R19m²</v>
      </c>
      <c r="K113" s="3" t="e">
        <f>MATCH(J113,#REF!,0)</f>
        <v>#REF!</v>
      </c>
      <c r="L113" s="4" t="str">
        <f ca="1" t="shared" si="7"/>
        <v>F0</v>
      </c>
      <c r="M113" s="4" t="str">
        <f ca="1" t="shared" si="8"/>
        <v>C2</v>
      </c>
      <c r="N113" s="4" t="str">
        <f ca="1" t="shared" si="9"/>
        <v>C2</v>
      </c>
    </row>
    <row r="114" spans="1:14" s="51" customFormat="1" ht="30" customHeight="1">
      <c r="A114" s="36"/>
      <c r="B114" s="37"/>
      <c r="C114" s="52" t="s">
        <v>239</v>
      </c>
      <c r="D114" s="39"/>
      <c r="E114" s="53"/>
      <c r="F114" s="39"/>
      <c r="G114" s="154"/>
      <c r="H114" s="155"/>
      <c r="I114" s="9" t="str">
        <f ca="1" t="shared" si="6"/>
        <v>LOCKED</v>
      </c>
      <c r="J114" s="2" t="str">
        <f t="shared" si="10"/>
        <v>ROADWORKS - RENEWALS</v>
      </c>
      <c r="K114" s="3" t="e">
        <f>MATCH(J114,#REF!,0)</f>
        <v>#REF!</v>
      </c>
      <c r="L114" s="4" t="str">
        <f ca="1" t="shared" si="7"/>
        <v>F0</v>
      </c>
      <c r="M114" s="4" t="str">
        <f ca="1" t="shared" si="8"/>
        <v>C2</v>
      </c>
      <c r="N114" s="4" t="str">
        <f ca="1" t="shared" si="9"/>
        <v>C2</v>
      </c>
    </row>
    <row r="115" spans="1:14" s="51" customFormat="1" ht="30" customHeight="1">
      <c r="A115" s="54" t="s">
        <v>106</v>
      </c>
      <c r="B115" s="42" t="s">
        <v>42</v>
      </c>
      <c r="C115" s="43" t="s">
        <v>70</v>
      </c>
      <c r="D115" s="44" t="s">
        <v>221</v>
      </c>
      <c r="E115" s="45"/>
      <c r="F115" s="46"/>
      <c r="G115" s="156"/>
      <c r="H115" s="155"/>
      <c r="I115" s="9" t="str">
        <f ca="1" t="shared" si="6"/>
        <v>LOCKED</v>
      </c>
      <c r="J115" s="2" t="str">
        <f t="shared" si="10"/>
        <v>B097Drilled Tie BarsCW 3230-R8</v>
      </c>
      <c r="K115" s="3" t="e">
        <f>MATCH(J115,#REF!,0)</f>
        <v>#REF!</v>
      </c>
      <c r="L115" s="4" t="str">
        <f ca="1" t="shared" si="7"/>
        <v>F0</v>
      </c>
      <c r="M115" s="4" t="str">
        <f ca="1" t="shared" si="8"/>
        <v>G</v>
      </c>
      <c r="N115" s="4" t="str">
        <f ca="1" t="shared" si="9"/>
        <v>C2</v>
      </c>
    </row>
    <row r="116" spans="1:14" s="51" customFormat="1" ht="30" customHeight="1">
      <c r="A116" s="55" t="s">
        <v>224</v>
      </c>
      <c r="B116" s="56" t="s">
        <v>116</v>
      </c>
      <c r="C116" s="57" t="s">
        <v>225</v>
      </c>
      <c r="D116" s="56" t="s">
        <v>74</v>
      </c>
      <c r="E116" s="56" t="s">
        <v>81</v>
      </c>
      <c r="F116" s="46">
        <v>185</v>
      </c>
      <c r="G116" s="47"/>
      <c r="H116" s="48">
        <f>ROUND(G116*F116,2)</f>
        <v>0</v>
      </c>
      <c r="I116" s="9">
        <f ca="1" t="shared" si="6"/>
      </c>
      <c r="J116" s="2" t="str">
        <f t="shared" si="10"/>
        <v>B097A15 M Deformed Tie Bareach</v>
      </c>
      <c r="K116" s="3" t="e">
        <f>MATCH(J116,#REF!,0)</f>
        <v>#REF!</v>
      </c>
      <c r="L116" s="4" t="str">
        <f ca="1" t="shared" si="7"/>
        <v>F0</v>
      </c>
      <c r="M116" s="4" t="str">
        <f ca="1" t="shared" si="8"/>
        <v>C2</v>
      </c>
      <c r="N116" s="4" t="str">
        <f ca="1" t="shared" si="9"/>
        <v>C2</v>
      </c>
    </row>
    <row r="117" spans="1:14" s="51" customFormat="1" ht="30" customHeight="1">
      <c r="A117" s="82" t="s">
        <v>190</v>
      </c>
      <c r="B117" s="102" t="s">
        <v>246</v>
      </c>
      <c r="C117" s="84" t="s">
        <v>109</v>
      </c>
      <c r="D117" s="85" t="s">
        <v>0</v>
      </c>
      <c r="E117" s="86"/>
      <c r="F117" s="87"/>
      <c r="G117" s="160"/>
      <c r="H117" s="88"/>
      <c r="I117" s="184" t="str">
        <f ca="1" t="shared" si="6"/>
        <v>LOCKED</v>
      </c>
      <c r="J117" s="185" t="str">
        <f t="shared" si="10"/>
        <v>B100rMiscellaneous Concrete Slab RemovalCW 3235-R9</v>
      </c>
      <c r="K117" s="186" t="e">
        <f>MATCH(J117,#REF!,0)</f>
        <v>#REF!</v>
      </c>
      <c r="L117" s="187" t="str">
        <f ca="1" t="shared" si="7"/>
        <v>F0</v>
      </c>
      <c r="M117" s="187" t="str">
        <f ca="1" t="shared" si="8"/>
        <v>G</v>
      </c>
      <c r="N117" s="187" t="str">
        <f ca="1" t="shared" si="9"/>
        <v>C2</v>
      </c>
    </row>
    <row r="118" spans="1:14" s="51" customFormat="1" ht="30" customHeight="1">
      <c r="A118" s="82" t="s">
        <v>191</v>
      </c>
      <c r="B118" s="56" t="s">
        <v>116</v>
      </c>
      <c r="C118" s="84" t="s">
        <v>2</v>
      </c>
      <c r="D118" s="85" t="s">
        <v>74</v>
      </c>
      <c r="E118" s="86" t="s">
        <v>79</v>
      </c>
      <c r="F118" s="87">
        <v>270</v>
      </c>
      <c r="G118" s="90"/>
      <c r="H118" s="48">
        <f>ROUND(G118*F118,2)</f>
        <v>0</v>
      </c>
      <c r="I118" s="184">
        <f ca="1" t="shared" si="6"/>
      </c>
      <c r="J118" s="185" t="str">
        <f t="shared" si="10"/>
        <v>B104r100 mm Sidewalkm²</v>
      </c>
      <c r="K118" s="186" t="e">
        <f>MATCH(J118,#REF!,0)</f>
        <v>#REF!</v>
      </c>
      <c r="L118" s="187" t="str">
        <f ca="1" t="shared" si="7"/>
        <v>F0</v>
      </c>
      <c r="M118" s="187" t="str">
        <f ca="1" t="shared" si="8"/>
        <v>C2</v>
      </c>
      <c r="N118" s="187" t="str">
        <f ca="1" t="shared" si="9"/>
        <v>C2</v>
      </c>
    </row>
    <row r="119" spans="1:14" s="51" customFormat="1" ht="30" customHeight="1">
      <c r="A119" s="82" t="s">
        <v>192</v>
      </c>
      <c r="B119" s="102" t="s">
        <v>247</v>
      </c>
      <c r="C119" s="84" t="s">
        <v>111</v>
      </c>
      <c r="D119" s="85" t="s">
        <v>0</v>
      </c>
      <c r="E119" s="86"/>
      <c r="F119" s="87"/>
      <c r="G119" s="160"/>
      <c r="H119" s="88"/>
      <c r="I119" s="184" t="str">
        <f ca="1" t="shared" si="6"/>
        <v>LOCKED</v>
      </c>
      <c r="J119" s="185" t="str">
        <f t="shared" si="10"/>
        <v>B107iMiscellaneous Concrete Slab InstallationCW 3235-R9</v>
      </c>
      <c r="K119" s="186" t="e">
        <f>MATCH(J119,#REF!,0)</f>
        <v>#REF!</v>
      </c>
      <c r="L119" s="187" t="str">
        <f ca="1" t="shared" si="7"/>
        <v>F0</v>
      </c>
      <c r="M119" s="187" t="str">
        <f ca="1" t="shared" si="8"/>
        <v>G</v>
      </c>
      <c r="N119" s="187" t="str">
        <f ca="1" t="shared" si="9"/>
        <v>C2</v>
      </c>
    </row>
    <row r="120" spans="1:14" s="51" customFormat="1" ht="30" customHeight="1">
      <c r="A120" s="82" t="s">
        <v>218</v>
      </c>
      <c r="B120" s="56" t="s">
        <v>116</v>
      </c>
      <c r="C120" s="84" t="s">
        <v>2</v>
      </c>
      <c r="D120" s="85" t="s">
        <v>128</v>
      </c>
      <c r="E120" s="86" t="s">
        <v>79</v>
      </c>
      <c r="F120" s="87">
        <v>340</v>
      </c>
      <c r="G120" s="90"/>
      <c r="H120" s="48">
        <f>ROUND(G120*F120,2)</f>
        <v>0</v>
      </c>
      <c r="I120" s="184">
        <f ca="1" t="shared" si="6"/>
      </c>
      <c r="J120" s="185" t="str">
        <f t="shared" si="10"/>
        <v>B111i100 mm SidewalkSD-228Am²</v>
      </c>
      <c r="K120" s="186" t="e">
        <f>MATCH(J120,#REF!,0)</f>
        <v>#REF!</v>
      </c>
      <c r="L120" s="187" t="str">
        <f ca="1" t="shared" si="7"/>
        <v>F0</v>
      </c>
      <c r="M120" s="187" t="str">
        <f ca="1" t="shared" si="8"/>
        <v>C2</v>
      </c>
      <c r="N120" s="187" t="str">
        <f ca="1" t="shared" si="9"/>
        <v>C2</v>
      </c>
    </row>
    <row r="121" spans="1:14" s="51" customFormat="1" ht="30" customHeight="1">
      <c r="A121" s="54" t="s">
        <v>193</v>
      </c>
      <c r="B121" s="42" t="s">
        <v>248</v>
      </c>
      <c r="C121" s="43" t="s">
        <v>112</v>
      </c>
      <c r="D121" s="44" t="s">
        <v>0</v>
      </c>
      <c r="E121" s="45"/>
      <c r="F121" s="46"/>
      <c r="G121" s="156"/>
      <c r="H121" s="48"/>
      <c r="I121" s="9" t="str">
        <f ca="1" t="shared" si="6"/>
        <v>LOCKED</v>
      </c>
      <c r="J121" s="2" t="str">
        <f t="shared" si="10"/>
        <v>B114rlMiscellaneous Concrete Slab RenewalCW 3235-R9</v>
      </c>
      <c r="K121" s="3" t="e">
        <f>MATCH(J121,#REF!,0)</f>
        <v>#REF!</v>
      </c>
      <c r="L121" s="4" t="str">
        <f ca="1" t="shared" si="7"/>
        <v>F0</v>
      </c>
      <c r="M121" s="4" t="str">
        <f ca="1" t="shared" si="8"/>
        <v>G</v>
      </c>
      <c r="N121" s="4" t="str">
        <f ca="1" t="shared" si="9"/>
        <v>C2</v>
      </c>
    </row>
    <row r="122" spans="1:14" s="51" customFormat="1" ht="30" customHeight="1">
      <c r="A122" s="54" t="s">
        <v>194</v>
      </c>
      <c r="B122" s="59" t="s">
        <v>242</v>
      </c>
      <c r="C122" s="43" t="s">
        <v>2</v>
      </c>
      <c r="D122" s="44" t="s">
        <v>128</v>
      </c>
      <c r="E122" s="45"/>
      <c r="F122" s="46"/>
      <c r="G122" s="156"/>
      <c r="H122" s="48"/>
      <c r="I122" s="9" t="str">
        <f ca="1" t="shared" si="6"/>
        <v>LOCKED</v>
      </c>
      <c r="J122" s="2" t="str">
        <f t="shared" si="10"/>
        <v>B118rl100 mm SidewalkSD-228A</v>
      </c>
      <c r="K122" s="3" t="e">
        <f>MATCH(J122,#REF!,0)</f>
        <v>#REF!</v>
      </c>
      <c r="L122" s="4" t="str">
        <f ca="1" t="shared" si="7"/>
        <v>F0</v>
      </c>
      <c r="M122" s="4" t="str">
        <f ca="1" t="shared" si="8"/>
        <v>G</v>
      </c>
      <c r="N122" s="4" t="str">
        <f ca="1" t="shared" si="9"/>
        <v>C2</v>
      </c>
    </row>
    <row r="123" spans="1:14" s="94" customFormat="1" ht="30" customHeight="1">
      <c r="A123" s="54" t="s">
        <v>195</v>
      </c>
      <c r="B123" s="58" t="s">
        <v>176</v>
      </c>
      <c r="C123" s="43" t="s">
        <v>177</v>
      </c>
      <c r="D123" s="44"/>
      <c r="E123" s="45" t="s">
        <v>79</v>
      </c>
      <c r="F123" s="46">
        <v>10</v>
      </c>
      <c r="G123" s="81"/>
      <c r="H123" s="48">
        <f>ROUND(G123*F123,2)</f>
        <v>0</v>
      </c>
      <c r="I123" s="9">
        <f ca="1" t="shared" si="6"/>
      </c>
      <c r="J123" s="2" t="str">
        <f t="shared" si="10"/>
        <v>B119rlLess than 5 sq.m.m²</v>
      </c>
      <c r="K123" s="3" t="e">
        <f>MATCH(J123,#REF!,0)</f>
        <v>#REF!</v>
      </c>
      <c r="L123" s="4" t="str">
        <f ca="1" t="shared" si="7"/>
        <v>F0</v>
      </c>
      <c r="M123" s="4" t="str">
        <f ca="1" t="shared" si="8"/>
        <v>C2</v>
      </c>
      <c r="N123" s="4" t="str">
        <f ca="1" t="shared" si="9"/>
        <v>C2</v>
      </c>
    </row>
    <row r="124" spans="1:14" s="94" customFormat="1" ht="30" customHeight="1">
      <c r="A124" s="54" t="s">
        <v>196</v>
      </c>
      <c r="B124" s="58" t="s">
        <v>178</v>
      </c>
      <c r="C124" s="43" t="s">
        <v>179</v>
      </c>
      <c r="D124" s="44"/>
      <c r="E124" s="45" t="s">
        <v>79</v>
      </c>
      <c r="F124" s="46">
        <v>55</v>
      </c>
      <c r="G124" s="81"/>
      <c r="H124" s="48">
        <f>ROUND(G124*F124,2)</f>
        <v>0</v>
      </c>
      <c r="I124" s="9">
        <f ca="1" t="shared" si="6"/>
      </c>
      <c r="J124" s="2" t="str">
        <f t="shared" si="10"/>
        <v>B120rl5 sq.m. to 20 sq.m.m²</v>
      </c>
      <c r="K124" s="3" t="e">
        <f>MATCH(J124,#REF!,0)</f>
        <v>#REF!</v>
      </c>
      <c r="L124" s="4" t="str">
        <f ca="1" t="shared" si="7"/>
        <v>F0</v>
      </c>
      <c r="M124" s="4" t="str">
        <f ca="1" t="shared" si="8"/>
        <v>C2</v>
      </c>
      <c r="N124" s="4" t="str">
        <f ca="1" t="shared" si="9"/>
        <v>C2</v>
      </c>
    </row>
    <row r="125" spans="1:14" s="51" customFormat="1" ht="30" customHeight="1">
      <c r="A125" s="54" t="s">
        <v>197</v>
      </c>
      <c r="B125" s="58" t="s">
        <v>180</v>
      </c>
      <c r="C125" s="43" t="s">
        <v>181</v>
      </c>
      <c r="D125" s="44" t="s">
        <v>74</v>
      </c>
      <c r="E125" s="45" t="s">
        <v>79</v>
      </c>
      <c r="F125" s="46">
        <v>20</v>
      </c>
      <c r="G125" s="81"/>
      <c r="H125" s="48">
        <f>ROUND(G125*F125,2)</f>
        <v>0</v>
      </c>
      <c r="I125" s="9">
        <f ca="1" t="shared" si="6"/>
      </c>
      <c r="J125" s="2" t="str">
        <f t="shared" si="10"/>
        <v>B121rlGreater than 20 sq.m.m²</v>
      </c>
      <c r="K125" s="3" t="e">
        <f>MATCH(J125,#REF!,0)</f>
        <v>#REF!</v>
      </c>
      <c r="L125" s="4" t="str">
        <f ca="1" t="shared" si="7"/>
        <v>F0</v>
      </c>
      <c r="M125" s="4" t="str">
        <f ca="1" t="shared" si="8"/>
        <v>C2</v>
      </c>
      <c r="N125" s="4" t="str">
        <f ca="1" t="shared" si="9"/>
        <v>C2</v>
      </c>
    </row>
    <row r="126" spans="1:14" s="51" customFormat="1" ht="30" customHeight="1">
      <c r="A126" s="54" t="s">
        <v>198</v>
      </c>
      <c r="B126" s="59" t="s">
        <v>117</v>
      </c>
      <c r="C126" s="43" t="s">
        <v>110</v>
      </c>
      <c r="D126" s="44" t="s">
        <v>115</v>
      </c>
      <c r="E126" s="45" t="s">
        <v>79</v>
      </c>
      <c r="F126" s="95">
        <v>30</v>
      </c>
      <c r="G126" s="96"/>
      <c r="H126" s="97">
        <f>ROUND(G126*F126,2)</f>
        <v>0</v>
      </c>
      <c r="I126" s="9">
        <f ca="1" t="shared" si="6"/>
      </c>
      <c r="J126" s="2" t="str">
        <f t="shared" si="10"/>
        <v>B123rlMonolithic Curb and SidewalkSD-228Bm²</v>
      </c>
      <c r="K126" s="3" t="e">
        <f>MATCH(J126,#REF!,0)</f>
        <v>#REF!</v>
      </c>
      <c r="L126" s="4" t="str">
        <f ca="1" t="shared" si="7"/>
        <v>F0</v>
      </c>
      <c r="M126" s="4" t="str">
        <f ca="1" t="shared" si="8"/>
        <v>C2</v>
      </c>
      <c r="N126" s="4" t="str">
        <f ca="1" t="shared" si="9"/>
        <v>C2</v>
      </c>
    </row>
    <row r="127" spans="1:14" s="51" customFormat="1" ht="30" customHeight="1">
      <c r="A127" s="54" t="s">
        <v>140</v>
      </c>
      <c r="B127" s="42" t="s">
        <v>249</v>
      </c>
      <c r="C127" s="43" t="s">
        <v>130</v>
      </c>
      <c r="D127" s="44" t="s">
        <v>0</v>
      </c>
      <c r="E127" s="45" t="s">
        <v>79</v>
      </c>
      <c r="F127" s="95">
        <v>5</v>
      </c>
      <c r="G127" s="81"/>
      <c r="H127" s="97">
        <f>ROUND(G127*F127,2)</f>
        <v>0</v>
      </c>
      <c r="I127" s="9">
        <f ca="1" t="shared" si="6"/>
      </c>
      <c r="J127" s="2" t="str">
        <f t="shared" si="10"/>
        <v>B124Adjustment of Precast Sidewalk BlocksCW 3235-R9m²</v>
      </c>
      <c r="K127" s="3" t="e">
        <f>MATCH(J127,#REF!,0)</f>
        <v>#REF!</v>
      </c>
      <c r="L127" s="4" t="str">
        <f ca="1" t="shared" si="7"/>
        <v>F0</v>
      </c>
      <c r="M127" s="4" t="str">
        <f ca="1" t="shared" si="8"/>
        <v>C2</v>
      </c>
      <c r="N127" s="4" t="str">
        <f ca="1" t="shared" si="9"/>
        <v>C2</v>
      </c>
    </row>
    <row r="128" spans="1:14" s="94" customFormat="1" ht="30" customHeight="1">
      <c r="A128" s="82" t="s">
        <v>203</v>
      </c>
      <c r="B128" s="42" t="s">
        <v>250</v>
      </c>
      <c r="C128" s="84" t="s">
        <v>67</v>
      </c>
      <c r="D128" s="85" t="s">
        <v>219</v>
      </c>
      <c r="E128" s="86"/>
      <c r="F128" s="87"/>
      <c r="G128" s="88"/>
      <c r="H128" s="88"/>
      <c r="I128" s="9" t="str">
        <f ca="1" t="shared" si="6"/>
        <v>LOCKED</v>
      </c>
      <c r="J128" s="2" t="str">
        <f t="shared" si="10"/>
        <v>B154rlConcrete Curb RenewalCW 3240-R10</v>
      </c>
      <c r="K128" s="3" t="e">
        <f>MATCH(J128,#REF!,0)</f>
        <v>#REF!</v>
      </c>
      <c r="L128" s="4" t="str">
        <f ca="1" t="shared" si="7"/>
        <v>F0</v>
      </c>
      <c r="M128" s="4" t="str">
        <f ca="1" t="shared" si="8"/>
        <v>C2</v>
      </c>
      <c r="N128" s="4" t="str">
        <f ca="1" t="shared" si="9"/>
        <v>C2</v>
      </c>
    </row>
    <row r="129" spans="1:14" s="98" customFormat="1" ht="30" customHeight="1">
      <c r="A129" s="54" t="s">
        <v>204</v>
      </c>
      <c r="B129" s="59" t="s">
        <v>116</v>
      </c>
      <c r="C129" s="43" t="s">
        <v>228</v>
      </c>
      <c r="D129" s="44" t="s">
        <v>182</v>
      </c>
      <c r="E129" s="45"/>
      <c r="F129" s="46"/>
      <c r="G129" s="48"/>
      <c r="H129" s="48"/>
      <c r="I129" s="9" t="str">
        <f ca="1" t="shared" si="6"/>
        <v>LOCKED</v>
      </c>
      <c r="J129" s="2" t="str">
        <f t="shared" si="10"/>
        <v>B155rlBarrier (150 mm reveal ht, Dowelled)SD-205,SD-206A</v>
      </c>
      <c r="K129" s="3" t="e">
        <f>MATCH(J129,#REF!,0)</f>
        <v>#REF!</v>
      </c>
      <c r="L129" s="4" t="str">
        <f ca="1" t="shared" si="7"/>
        <v>F0</v>
      </c>
      <c r="M129" s="4" t="str">
        <f ca="1" t="shared" si="8"/>
        <v>C2</v>
      </c>
      <c r="N129" s="4" t="str">
        <f ca="1" t="shared" si="9"/>
        <v>C2</v>
      </c>
    </row>
    <row r="130" spans="1:14" s="94" customFormat="1" ht="30" customHeight="1">
      <c r="A130" s="54" t="s">
        <v>205</v>
      </c>
      <c r="B130" s="58" t="s">
        <v>176</v>
      </c>
      <c r="C130" s="43" t="s">
        <v>183</v>
      </c>
      <c r="D130" s="44"/>
      <c r="E130" s="45" t="s">
        <v>82</v>
      </c>
      <c r="F130" s="46">
        <v>10</v>
      </c>
      <c r="G130" s="81"/>
      <c r="H130" s="48">
        <f>ROUND(G130*F130,2)</f>
        <v>0</v>
      </c>
      <c r="I130" s="9">
        <f ca="1" t="shared" si="6"/>
      </c>
      <c r="J130" s="2" t="str">
        <f t="shared" si="10"/>
        <v>B156rlLess than 3 mm</v>
      </c>
      <c r="K130" s="3" t="e">
        <f>MATCH(J130,#REF!,0)</f>
        <v>#REF!</v>
      </c>
      <c r="L130" s="4" t="str">
        <f ca="1" t="shared" si="7"/>
        <v>F0</v>
      </c>
      <c r="M130" s="4" t="str">
        <f ca="1" t="shared" si="8"/>
        <v>C2</v>
      </c>
      <c r="N130" s="4" t="str">
        <f ca="1" t="shared" si="9"/>
        <v>C2</v>
      </c>
    </row>
    <row r="131" spans="1:14" s="94" customFormat="1" ht="30" customHeight="1">
      <c r="A131" s="54" t="s">
        <v>207</v>
      </c>
      <c r="B131" s="59" t="s">
        <v>117</v>
      </c>
      <c r="C131" s="43" t="s">
        <v>229</v>
      </c>
      <c r="D131" s="44" t="s">
        <v>129</v>
      </c>
      <c r="E131" s="45" t="s">
        <v>82</v>
      </c>
      <c r="F131" s="95">
        <v>25</v>
      </c>
      <c r="G131" s="96"/>
      <c r="H131" s="97">
        <f>ROUND(G131*F131,2)</f>
        <v>0</v>
      </c>
      <c r="I131" s="9">
        <f ca="1" t="shared" si="6"/>
      </c>
      <c r="J131" s="2" t="str">
        <f t="shared" si="10"/>
        <v>B167rlModified Barrier (150 mm reveal ht, Dowelled)SD-203Bm</v>
      </c>
      <c r="K131" s="3" t="e">
        <f>MATCH(J131,#REF!,0)</f>
        <v>#REF!</v>
      </c>
      <c r="L131" s="4" t="str">
        <f ca="1" t="shared" si="7"/>
        <v>F0</v>
      </c>
      <c r="M131" s="4" t="str">
        <f ca="1" t="shared" si="8"/>
        <v>C2</v>
      </c>
      <c r="N131" s="4" t="str">
        <f ca="1" t="shared" si="9"/>
        <v>C2</v>
      </c>
    </row>
    <row r="132" spans="1:14" ht="36" customHeight="1">
      <c r="A132" s="54" t="s">
        <v>222</v>
      </c>
      <c r="B132" s="59" t="s">
        <v>118</v>
      </c>
      <c r="C132" s="43" t="s">
        <v>220</v>
      </c>
      <c r="D132" s="44" t="s">
        <v>185</v>
      </c>
      <c r="E132" s="45" t="s">
        <v>82</v>
      </c>
      <c r="F132" s="95">
        <v>110</v>
      </c>
      <c r="G132" s="81"/>
      <c r="H132" s="97">
        <f>ROUND(G132*F132,2)</f>
        <v>0</v>
      </c>
      <c r="I132" s="9">
        <f ca="1" t="shared" si="6"/>
      </c>
      <c r="J132" s="2" t="str">
        <f t="shared" si="10"/>
        <v>B184rlACurb Ramp (8-12 mm reveal ht, Monolithic)SD-229C,Dm</v>
      </c>
      <c r="K132" s="3" t="e">
        <f>MATCH(J132,#REF!,0)</f>
        <v>#REF!</v>
      </c>
      <c r="L132" s="4" t="str">
        <f ca="1" t="shared" si="7"/>
        <v>F0</v>
      </c>
      <c r="M132" s="4" t="str">
        <f ca="1" t="shared" si="8"/>
        <v>C2</v>
      </c>
      <c r="N132" s="4" t="str">
        <f ca="1" t="shared" si="9"/>
        <v>C2</v>
      </c>
    </row>
    <row r="133" spans="1:14" ht="36" customHeight="1">
      <c r="A133" s="54" t="s">
        <v>143</v>
      </c>
      <c r="B133" s="42" t="s">
        <v>251</v>
      </c>
      <c r="C133" s="43" t="s">
        <v>119</v>
      </c>
      <c r="D133" s="44" t="s">
        <v>232</v>
      </c>
      <c r="E133" s="45" t="s">
        <v>79</v>
      </c>
      <c r="F133" s="95">
        <v>30</v>
      </c>
      <c r="G133" s="81"/>
      <c r="H133" s="97">
        <f>ROUND(G133*F133,2)</f>
        <v>0</v>
      </c>
      <c r="I133" s="9">
        <f ca="1" t="shared" si="6"/>
      </c>
      <c r="J133" s="2" t="str">
        <f t="shared" si="10"/>
        <v>B199Construction of Asphalt PatchesCW 3410-R12m²</v>
      </c>
      <c r="K133" s="3" t="e">
        <f>MATCH(J133,#REF!,0)</f>
        <v>#REF!</v>
      </c>
      <c r="L133" s="4" t="str">
        <f ca="1" t="shared" si="7"/>
        <v>F0</v>
      </c>
      <c r="M133" s="4" t="str">
        <f ca="1" t="shared" si="8"/>
        <v>C2</v>
      </c>
      <c r="N133" s="4" t="str">
        <f ca="1" t="shared" si="9"/>
        <v>C2</v>
      </c>
    </row>
    <row r="134" spans="1:14" s="49" customFormat="1" ht="30" customHeight="1">
      <c r="A134" s="54" t="s">
        <v>209</v>
      </c>
      <c r="B134" s="42" t="s">
        <v>252</v>
      </c>
      <c r="C134" s="43" t="s">
        <v>217</v>
      </c>
      <c r="D134" s="44" t="s">
        <v>226</v>
      </c>
      <c r="E134" s="45" t="s">
        <v>81</v>
      </c>
      <c r="F134" s="100">
        <v>32</v>
      </c>
      <c r="G134" s="81"/>
      <c r="H134" s="97">
        <f>ROUND(G134*F134,2)</f>
        <v>0</v>
      </c>
      <c r="I134" s="9">
        <f ca="1" t="shared" si="6"/>
      </c>
      <c r="J134" s="2" t="str">
        <f t="shared" si="10"/>
        <v>B219Detectable Warning Surface TilesCW 3326-R3each</v>
      </c>
      <c r="K134" s="3" t="e">
        <f>MATCH(J134,#REF!,0)</f>
        <v>#REF!</v>
      </c>
      <c r="L134" s="4" t="str">
        <f ca="1" t="shared" si="7"/>
        <v>F0</v>
      </c>
      <c r="M134" s="4" t="str">
        <f ca="1" t="shared" si="8"/>
        <v>C2</v>
      </c>
      <c r="N134" s="4" t="str">
        <f ca="1" t="shared" si="9"/>
        <v>C2</v>
      </c>
    </row>
    <row r="135" spans="1:14" s="49" customFormat="1" ht="30" customHeight="1">
      <c r="A135" s="36"/>
      <c r="B135" s="29"/>
      <c r="C135" s="52" t="s">
        <v>89</v>
      </c>
      <c r="D135" s="39"/>
      <c r="E135" s="62"/>
      <c r="F135" s="40"/>
      <c r="G135" s="154"/>
      <c r="H135" s="155"/>
      <c r="I135" s="9" t="str">
        <f ca="1" t="shared" si="6"/>
        <v>LOCKED</v>
      </c>
      <c r="J135" s="2" t="str">
        <f t="shared" si="10"/>
        <v>ADJUSTMENTS</v>
      </c>
      <c r="K135" s="3" t="e">
        <f>MATCH(J135,#REF!,0)</f>
        <v>#REF!</v>
      </c>
      <c r="L135" s="4" t="str">
        <f ca="1" t="shared" si="7"/>
        <v>G</v>
      </c>
      <c r="M135" s="4" t="str">
        <f ca="1" t="shared" si="8"/>
        <v>C2</v>
      </c>
      <c r="N135" s="4" t="str">
        <f ca="1" t="shared" si="9"/>
        <v>C2</v>
      </c>
    </row>
    <row r="136" spans="1:14" s="51" customFormat="1" ht="30" customHeight="1">
      <c r="A136" s="101" t="s">
        <v>94</v>
      </c>
      <c r="B136" s="102" t="s">
        <v>253</v>
      </c>
      <c r="C136" s="65" t="s">
        <v>231</v>
      </c>
      <c r="D136" s="63" t="s">
        <v>230</v>
      </c>
      <c r="E136" s="86" t="s">
        <v>81</v>
      </c>
      <c r="F136" s="103">
        <v>2</v>
      </c>
      <c r="G136" s="81"/>
      <c r="H136" s="97">
        <f>ROUND(G136*F136,2)</f>
        <v>0</v>
      </c>
      <c r="I136" s="9">
        <f ca="1" t="shared" si="6"/>
      </c>
      <c r="J136" s="2" t="str">
        <f t="shared" si="10"/>
        <v>F001Adjustment of Manholes/Catch Basins FramesCW 3210-R8each</v>
      </c>
      <c r="K136" s="3" t="e">
        <f>MATCH(J136,#REF!,0)</f>
        <v>#REF!</v>
      </c>
      <c r="L136" s="4" t="str">
        <f ca="1" t="shared" si="7"/>
        <v>F0</v>
      </c>
      <c r="M136" s="4" t="str">
        <f ca="1" t="shared" si="8"/>
        <v>C2</v>
      </c>
      <c r="N136" s="4" t="str">
        <f ca="1" t="shared" si="9"/>
        <v>C2</v>
      </c>
    </row>
    <row r="137" spans="1:14" s="51" customFormat="1" ht="30" customHeight="1">
      <c r="A137" s="50" t="s">
        <v>98</v>
      </c>
      <c r="B137" s="102" t="s">
        <v>254</v>
      </c>
      <c r="C137" s="43" t="s">
        <v>157</v>
      </c>
      <c r="D137" s="63" t="s">
        <v>230</v>
      </c>
      <c r="E137" s="45" t="s">
        <v>81</v>
      </c>
      <c r="F137" s="61">
        <v>8</v>
      </c>
      <c r="G137" s="81"/>
      <c r="H137" s="48">
        <f>ROUND(G137*F137,2)</f>
        <v>0</v>
      </c>
      <c r="I137" s="9">
        <f ca="1" t="shared" si="6"/>
      </c>
      <c r="J137" s="2" t="str">
        <f t="shared" si="10"/>
        <v>F009Adjustment of Valve BoxesCW 3210-R8each</v>
      </c>
      <c r="K137" s="3" t="e">
        <f>MATCH(J137,#REF!,0)</f>
        <v>#REF!</v>
      </c>
      <c r="L137" s="4" t="str">
        <f ca="1" t="shared" si="7"/>
        <v>F0</v>
      </c>
      <c r="M137" s="4" t="str">
        <f ca="1" t="shared" si="8"/>
        <v>C2</v>
      </c>
      <c r="N137" s="4" t="str">
        <f ca="1" t="shared" si="9"/>
        <v>C2</v>
      </c>
    </row>
    <row r="138" spans="1:14" ht="36" customHeight="1">
      <c r="A138" s="50" t="s">
        <v>137</v>
      </c>
      <c r="B138" s="102" t="s">
        <v>255</v>
      </c>
      <c r="C138" s="43" t="s">
        <v>159</v>
      </c>
      <c r="D138" s="63" t="s">
        <v>230</v>
      </c>
      <c r="E138" s="45" t="s">
        <v>81</v>
      </c>
      <c r="F138" s="61">
        <v>4</v>
      </c>
      <c r="G138" s="81"/>
      <c r="H138" s="48">
        <f>ROUND(G138*F138,2)</f>
        <v>0</v>
      </c>
      <c r="I138" s="9">
        <f aca="true" ca="1" t="shared" si="11" ref="I138:I203">IF(CELL("protect",$G138)=1,"LOCKED","")</f>
      </c>
      <c r="J138" s="2" t="str">
        <f t="shared" si="10"/>
        <v>F010Valve Box ExtensionsCW 3210-R8each</v>
      </c>
      <c r="K138" s="3" t="e">
        <f>MATCH(J138,#REF!,0)</f>
        <v>#REF!</v>
      </c>
      <c r="L138" s="4" t="str">
        <f aca="true" ca="1" t="shared" si="12" ref="L138:L203">CELL("format",$F138)</f>
        <v>F0</v>
      </c>
      <c r="M138" s="4" t="str">
        <f aca="true" ca="1" t="shared" si="13" ref="M138:M203">CELL("format",$G138)</f>
        <v>C2</v>
      </c>
      <c r="N138" s="4" t="str">
        <f aca="true" ca="1" t="shared" si="14" ref="N138:N203">CELL("format",$H138)</f>
        <v>C2</v>
      </c>
    </row>
    <row r="139" spans="1:14" s="49" customFormat="1" ht="30" customHeight="1">
      <c r="A139" s="50" t="s">
        <v>99</v>
      </c>
      <c r="B139" s="102" t="s">
        <v>256</v>
      </c>
      <c r="C139" s="43" t="s">
        <v>158</v>
      </c>
      <c r="D139" s="63" t="s">
        <v>230</v>
      </c>
      <c r="E139" s="45" t="s">
        <v>81</v>
      </c>
      <c r="F139" s="61">
        <v>4</v>
      </c>
      <c r="G139" s="81"/>
      <c r="H139" s="48">
        <f>ROUND(G139*F139,2)</f>
        <v>0</v>
      </c>
      <c r="I139" s="9">
        <f ca="1" t="shared" si="11"/>
      </c>
      <c r="J139" s="2" t="str">
        <f aca="true" t="shared" si="15" ref="J139:J204">CLEAN(CONCATENATE(TRIM($A139),TRIM($C139),IF(LEFT($D139)&lt;&gt;"E",TRIM($D139),),TRIM($E139)))</f>
        <v>F011Adjustment of Curb Stop BoxesCW 3210-R8each</v>
      </c>
      <c r="K139" s="3" t="e">
        <f>MATCH(J139,#REF!,0)</f>
        <v>#REF!</v>
      </c>
      <c r="L139" s="4" t="str">
        <f ca="1" t="shared" si="12"/>
        <v>F0</v>
      </c>
      <c r="M139" s="4" t="str">
        <f ca="1" t="shared" si="13"/>
        <v>C2</v>
      </c>
      <c r="N139" s="4" t="str">
        <f ca="1" t="shared" si="14"/>
        <v>C2</v>
      </c>
    </row>
    <row r="140" spans="1:14" s="51" customFormat="1" ht="30" customHeight="1">
      <c r="A140" s="50" t="s">
        <v>100</v>
      </c>
      <c r="B140" s="102" t="s">
        <v>331</v>
      </c>
      <c r="C140" s="43" t="s">
        <v>160</v>
      </c>
      <c r="D140" s="63" t="s">
        <v>230</v>
      </c>
      <c r="E140" s="45" t="s">
        <v>81</v>
      </c>
      <c r="F140" s="61">
        <v>2</v>
      </c>
      <c r="G140" s="81"/>
      <c r="H140" s="48">
        <f>ROUND(G140*F140,2)</f>
        <v>0</v>
      </c>
      <c r="I140" s="9">
        <f ca="1" t="shared" si="11"/>
      </c>
      <c r="J140" s="2" t="str">
        <f t="shared" si="15"/>
        <v>F018Curb Stop ExtensionsCW 3210-R8each</v>
      </c>
      <c r="K140" s="3" t="e">
        <f>MATCH(J140,#REF!,0)</f>
        <v>#REF!</v>
      </c>
      <c r="L140" s="4" t="str">
        <f ca="1" t="shared" si="12"/>
        <v>F0</v>
      </c>
      <c r="M140" s="4" t="str">
        <f ca="1" t="shared" si="13"/>
        <v>C2</v>
      </c>
      <c r="N140" s="4" t="str">
        <f ca="1" t="shared" si="14"/>
        <v>C2</v>
      </c>
    </row>
    <row r="141" spans="1:14" s="51" customFormat="1" ht="30" customHeight="1">
      <c r="A141" s="36"/>
      <c r="B141" s="37"/>
      <c r="C141" s="52" t="s">
        <v>90</v>
      </c>
      <c r="D141" s="39"/>
      <c r="E141" s="53"/>
      <c r="F141" s="39"/>
      <c r="G141" s="154"/>
      <c r="H141" s="155"/>
      <c r="I141" s="9" t="str">
        <f ca="1" t="shared" si="11"/>
        <v>LOCKED</v>
      </c>
      <c r="J141" s="2" t="str">
        <f t="shared" si="15"/>
        <v>LANDSCAPING</v>
      </c>
      <c r="K141" s="3" t="e">
        <f>MATCH(J141,#REF!,0)</f>
        <v>#REF!</v>
      </c>
      <c r="L141" s="4" t="str">
        <f ca="1" t="shared" si="12"/>
        <v>F0</v>
      </c>
      <c r="M141" s="4" t="str">
        <f ca="1" t="shared" si="13"/>
        <v>C2</v>
      </c>
      <c r="N141" s="4" t="str">
        <f ca="1" t="shared" si="14"/>
        <v>C2</v>
      </c>
    </row>
    <row r="142" spans="1:14" s="35" customFormat="1" ht="30" customHeight="1">
      <c r="A142" s="54" t="s">
        <v>101</v>
      </c>
      <c r="B142" s="42" t="s">
        <v>332</v>
      </c>
      <c r="C142" s="43" t="s">
        <v>58</v>
      </c>
      <c r="D142" s="44" t="s">
        <v>4</v>
      </c>
      <c r="E142" s="45"/>
      <c r="F142" s="46"/>
      <c r="G142" s="156"/>
      <c r="H142" s="48"/>
      <c r="I142" s="9" t="str">
        <f ca="1" t="shared" si="11"/>
        <v>LOCKED</v>
      </c>
      <c r="J142" s="2" t="str">
        <f t="shared" si="15"/>
        <v>G001SoddingCW 3510-R9</v>
      </c>
      <c r="K142" s="3" t="e">
        <f>MATCH(J142,#REF!,0)</f>
        <v>#REF!</v>
      </c>
      <c r="L142" s="4" t="str">
        <f ca="1" t="shared" si="12"/>
        <v>F0</v>
      </c>
      <c r="M142" s="4" t="str">
        <f ca="1" t="shared" si="13"/>
        <v>G</v>
      </c>
      <c r="N142" s="4" t="str">
        <f ca="1" t="shared" si="14"/>
        <v>C2</v>
      </c>
    </row>
    <row r="143" spans="1:14" s="35" customFormat="1" ht="30" customHeight="1">
      <c r="A143" s="54" t="s">
        <v>102</v>
      </c>
      <c r="B143" s="59" t="s">
        <v>116</v>
      </c>
      <c r="C143" s="43" t="s">
        <v>212</v>
      </c>
      <c r="D143" s="44"/>
      <c r="E143" s="45" t="s">
        <v>79</v>
      </c>
      <c r="F143" s="46">
        <v>180</v>
      </c>
      <c r="G143" s="47"/>
      <c r="H143" s="48">
        <f>ROUND(G143*F143,2)</f>
        <v>0</v>
      </c>
      <c r="I143" s="9">
        <f ca="1" t="shared" si="11"/>
      </c>
      <c r="J143" s="2" t="str">
        <f t="shared" si="15"/>
        <v>G002width &lt; 600 mmm²</v>
      </c>
      <c r="K143" s="3" t="e">
        <f>MATCH(J143,#REF!,0)</f>
        <v>#REF!</v>
      </c>
      <c r="L143" s="4" t="str">
        <f ca="1" t="shared" si="12"/>
        <v>F0</v>
      </c>
      <c r="M143" s="4" t="str">
        <f ca="1" t="shared" si="13"/>
        <v>C2</v>
      </c>
      <c r="N143" s="4" t="str">
        <f ca="1" t="shared" si="14"/>
        <v>C2</v>
      </c>
    </row>
    <row r="144" spans="1:14" ht="36" customHeight="1">
      <c r="A144" s="54" t="s">
        <v>103</v>
      </c>
      <c r="B144" s="59" t="s">
        <v>117</v>
      </c>
      <c r="C144" s="43" t="s">
        <v>213</v>
      </c>
      <c r="D144" s="44"/>
      <c r="E144" s="45" t="s">
        <v>79</v>
      </c>
      <c r="F144" s="46">
        <v>360</v>
      </c>
      <c r="G144" s="47"/>
      <c r="H144" s="48">
        <f>ROUND(G144*F144,2)</f>
        <v>0</v>
      </c>
      <c r="I144" s="9">
        <f ca="1" t="shared" si="11"/>
      </c>
      <c r="J144" s="2" t="str">
        <f t="shared" si="15"/>
        <v>G003width &gt; or = 600 mmm²</v>
      </c>
      <c r="K144" s="3" t="e">
        <f>MATCH(J144,#REF!,0)</f>
        <v>#REF!</v>
      </c>
      <c r="L144" s="4" t="str">
        <f ca="1" t="shared" si="12"/>
        <v>F0</v>
      </c>
      <c r="M144" s="4" t="str">
        <f ca="1" t="shared" si="13"/>
        <v>C2</v>
      </c>
      <c r="N144" s="4" t="str">
        <f ca="1" t="shared" si="14"/>
        <v>C2</v>
      </c>
    </row>
    <row r="145" spans="1:14" ht="36" customHeight="1">
      <c r="A145" s="104"/>
      <c r="B145" s="34" t="str">
        <f>B109</f>
        <v>D</v>
      </c>
      <c r="C145" s="188" t="str">
        <f>C109</f>
        <v>SIDEWALK RENEWAL- LONDON STREET (EAST SIDE) FROM MUNROE AVENUE TO PRINCE RUPERT AVENUE</v>
      </c>
      <c r="D145" s="193"/>
      <c r="E145" s="193"/>
      <c r="F145" s="193"/>
      <c r="G145" s="159" t="s">
        <v>241</v>
      </c>
      <c r="H145" s="159">
        <f>SUM(H111:H144)</f>
        <v>0</v>
      </c>
      <c r="I145" s="9" t="str">
        <f ca="1" t="shared" si="11"/>
        <v>LOCKED</v>
      </c>
      <c r="J145" s="2" t="str">
        <f t="shared" si="15"/>
        <v>SIDEWALK RENEWAL- LONDON STREET (EAST SIDE) FROM MUNROE AVENUE TO PRINCE RUPERT AVENUE</v>
      </c>
      <c r="K145" s="3" t="e">
        <f>MATCH(J145,#REF!,0)</f>
        <v>#REF!</v>
      </c>
      <c r="L145" s="4" t="str">
        <f ca="1" t="shared" si="12"/>
        <v>G</v>
      </c>
      <c r="M145" s="4" t="str">
        <f ca="1" t="shared" si="13"/>
        <v>C2</v>
      </c>
      <c r="N145" s="4" t="str">
        <f ca="1" t="shared" si="14"/>
        <v>C2</v>
      </c>
    </row>
    <row r="146" spans="1:14" s="49" customFormat="1" ht="30.75" customHeight="1">
      <c r="A146" s="33"/>
      <c r="B146" s="34" t="s">
        <v>165</v>
      </c>
      <c r="C146" s="188" t="s">
        <v>325</v>
      </c>
      <c r="D146" s="188"/>
      <c r="E146" s="188"/>
      <c r="F146" s="188"/>
      <c r="G146" s="188"/>
      <c r="H146" s="188"/>
      <c r="I146" s="9" t="str">
        <f ca="1" t="shared" si="11"/>
        <v>LOCKED</v>
      </c>
      <c r="J146" s="2" t="str">
        <f t="shared" si="15"/>
        <v>SIDEWALK RENEWAL- ROCH STREET (BOTH SIDES) FROM TRENT AVENUE TO SYDNEY AVENUE</v>
      </c>
      <c r="K146" s="3" t="e">
        <f>MATCH(J146,#REF!,0)</f>
        <v>#REF!</v>
      </c>
      <c r="L146" s="4" t="str">
        <f ca="1" t="shared" si="12"/>
        <v>F0</v>
      </c>
      <c r="M146" s="4" t="str">
        <f ca="1" t="shared" si="13"/>
        <v>F0</v>
      </c>
      <c r="N146" s="4" t="str">
        <f ca="1" t="shared" si="14"/>
        <v>F0</v>
      </c>
    </row>
    <row r="147" spans="1:14" s="51" customFormat="1" ht="30" customHeight="1">
      <c r="A147" s="36"/>
      <c r="B147" s="37"/>
      <c r="C147" s="38" t="s">
        <v>86</v>
      </c>
      <c r="D147" s="39"/>
      <c r="E147" s="40" t="s">
        <v>74</v>
      </c>
      <c r="F147" s="40" t="s">
        <v>74</v>
      </c>
      <c r="G147" s="154"/>
      <c r="H147" s="155"/>
      <c r="I147" s="9" t="str">
        <f ca="1" t="shared" si="11"/>
        <v>LOCKED</v>
      </c>
      <c r="J147" s="2" t="str">
        <f t="shared" si="15"/>
        <v>EARTH AND BASE WORKS</v>
      </c>
      <c r="K147" s="3" t="e">
        <f>MATCH(J147,#REF!,0)</f>
        <v>#REF!</v>
      </c>
      <c r="L147" s="4" t="str">
        <f ca="1" t="shared" si="12"/>
        <v>G</v>
      </c>
      <c r="M147" s="4" t="str">
        <f ca="1" t="shared" si="13"/>
        <v>C2</v>
      </c>
      <c r="N147" s="4" t="str">
        <f ca="1" t="shared" si="14"/>
        <v>C2</v>
      </c>
    </row>
    <row r="148" spans="1:14" s="51" customFormat="1" ht="30" customHeight="1">
      <c r="A148" s="41" t="s">
        <v>134</v>
      </c>
      <c r="B148" s="42" t="s">
        <v>43</v>
      </c>
      <c r="C148" s="43" t="s">
        <v>22</v>
      </c>
      <c r="D148" s="44" t="s">
        <v>223</v>
      </c>
      <c r="E148" s="45" t="s">
        <v>80</v>
      </c>
      <c r="F148" s="46">
        <v>40</v>
      </c>
      <c r="G148" s="47"/>
      <c r="H148" s="48">
        <f>ROUND(G148*F148,2)</f>
        <v>0</v>
      </c>
      <c r="I148" s="9">
        <f ca="1" t="shared" si="11"/>
      </c>
      <c r="J148" s="2" t="str">
        <f t="shared" si="15"/>
        <v>A003ExcavationCW 3110-R19m³</v>
      </c>
      <c r="K148" s="3" t="e">
        <f>MATCH(J148,#REF!,0)</f>
        <v>#REF!</v>
      </c>
      <c r="L148" s="4" t="str">
        <f ca="1" t="shared" si="12"/>
        <v>F0</v>
      </c>
      <c r="M148" s="4" t="str">
        <f ca="1" t="shared" si="13"/>
        <v>C2</v>
      </c>
      <c r="N148" s="4" t="str">
        <f ca="1" t="shared" si="14"/>
        <v>C2</v>
      </c>
    </row>
    <row r="149" spans="1:14" s="51" customFormat="1" ht="30" customHeight="1">
      <c r="A149" s="41" t="s">
        <v>104</v>
      </c>
      <c r="B149" s="42" t="s">
        <v>44</v>
      </c>
      <c r="C149" s="43" t="s">
        <v>108</v>
      </c>
      <c r="D149" s="44" t="s">
        <v>223</v>
      </c>
      <c r="E149" s="45" t="s">
        <v>80</v>
      </c>
      <c r="F149" s="46">
        <v>42</v>
      </c>
      <c r="G149" s="47"/>
      <c r="H149" s="48">
        <f>ROUND(G149*F149,2)</f>
        <v>0</v>
      </c>
      <c r="I149" s="9">
        <f ca="1" t="shared" si="11"/>
      </c>
      <c r="J149" s="2" t="str">
        <f t="shared" si="15"/>
        <v>A010Supplying and Placing Base Course MaterialCW 3110-R19m³</v>
      </c>
      <c r="K149" s="3" t="e">
        <f>MATCH(J149,#REF!,0)</f>
        <v>#REF!</v>
      </c>
      <c r="L149" s="4" t="str">
        <f ca="1" t="shared" si="12"/>
        <v>F0</v>
      </c>
      <c r="M149" s="4" t="str">
        <f ca="1" t="shared" si="13"/>
        <v>C2</v>
      </c>
      <c r="N149" s="4" t="str">
        <f ca="1" t="shared" si="14"/>
        <v>C2</v>
      </c>
    </row>
    <row r="150" spans="1:14" s="51" customFormat="1" ht="30" customHeight="1">
      <c r="A150" s="50" t="s">
        <v>105</v>
      </c>
      <c r="B150" s="42" t="s">
        <v>45</v>
      </c>
      <c r="C150" s="43" t="s">
        <v>28</v>
      </c>
      <c r="D150" s="44" t="s">
        <v>223</v>
      </c>
      <c r="E150" s="45" t="s">
        <v>79</v>
      </c>
      <c r="F150" s="46">
        <v>580</v>
      </c>
      <c r="G150" s="47"/>
      <c r="H150" s="48">
        <f>ROUND(G150*F150,2)</f>
        <v>0</v>
      </c>
      <c r="I150" s="9">
        <f ca="1" t="shared" si="11"/>
      </c>
      <c r="J150" s="2" t="str">
        <f t="shared" si="15"/>
        <v>A012Grading of BoulevardsCW 3110-R19m²</v>
      </c>
      <c r="K150" s="3" t="e">
        <f>MATCH(J150,#REF!,0)</f>
        <v>#REF!</v>
      </c>
      <c r="L150" s="4" t="str">
        <f ca="1" t="shared" si="12"/>
        <v>F0</v>
      </c>
      <c r="M150" s="4" t="str">
        <f ca="1" t="shared" si="13"/>
        <v>C2</v>
      </c>
      <c r="N150" s="4" t="str">
        <f ca="1" t="shared" si="14"/>
        <v>C2</v>
      </c>
    </row>
    <row r="151" spans="1:14" s="51" customFormat="1" ht="30" customHeight="1">
      <c r="A151" s="36"/>
      <c r="B151" s="37"/>
      <c r="C151" s="52" t="s">
        <v>239</v>
      </c>
      <c r="D151" s="39"/>
      <c r="E151" s="53"/>
      <c r="F151" s="39"/>
      <c r="G151" s="154"/>
      <c r="H151" s="155"/>
      <c r="I151" s="9" t="str">
        <f ca="1" t="shared" si="11"/>
        <v>LOCKED</v>
      </c>
      <c r="J151" s="2" t="str">
        <f t="shared" si="15"/>
        <v>ROADWORKS - RENEWALS</v>
      </c>
      <c r="K151" s="3" t="e">
        <f>MATCH(J151,#REF!,0)</f>
        <v>#REF!</v>
      </c>
      <c r="L151" s="4" t="str">
        <f ca="1" t="shared" si="12"/>
        <v>F0</v>
      </c>
      <c r="M151" s="4" t="str">
        <f ca="1" t="shared" si="13"/>
        <v>C2</v>
      </c>
      <c r="N151" s="4" t="str">
        <f ca="1" t="shared" si="14"/>
        <v>C2</v>
      </c>
    </row>
    <row r="152" spans="1:16" s="181" customFormat="1" ht="30" customHeight="1">
      <c r="A152" s="172" t="s">
        <v>318</v>
      </c>
      <c r="B152" s="42" t="s">
        <v>46</v>
      </c>
      <c r="C152" s="77" t="s">
        <v>319</v>
      </c>
      <c r="D152" s="173" t="s">
        <v>223</v>
      </c>
      <c r="E152" s="74"/>
      <c r="F152" s="39"/>
      <c r="G152" s="174"/>
      <c r="H152" s="79"/>
      <c r="I152" s="175"/>
      <c r="J152" s="176"/>
      <c r="K152" s="177" t="str">
        <f ca="1">IF(CELL("protect",$G152)=1,"LOCKED","")</f>
        <v>LOCKED</v>
      </c>
      <c r="L152" s="178" t="str">
        <f>CLEAN(CONCATENATE(TRIM($A152),TRIM($C152),IF(LEFT($D152)&lt;&gt;"E",TRIM($D152),),TRIM($E152)))</f>
        <v>B001Pavement RemovalCW 3110-R19</v>
      </c>
      <c r="M152" s="179">
        <f>MATCH(L152,'[2]Pay Items (2)'!$L$1:$L$644,0)</f>
        <v>52</v>
      </c>
      <c r="N152" s="180" t="str">
        <f ca="1">CELL("format",$F152)</f>
        <v>F0</v>
      </c>
      <c r="O152" s="180"/>
      <c r="P152" s="180"/>
    </row>
    <row r="153" spans="1:16" s="183" customFormat="1" ht="30" customHeight="1">
      <c r="A153" s="172" t="s">
        <v>320</v>
      </c>
      <c r="B153" s="76" t="s">
        <v>116</v>
      </c>
      <c r="C153" s="77" t="s">
        <v>321</v>
      </c>
      <c r="D153" s="78" t="s">
        <v>74</v>
      </c>
      <c r="E153" s="74" t="s">
        <v>79</v>
      </c>
      <c r="F153" s="46">
        <v>2</v>
      </c>
      <c r="G153" s="47"/>
      <c r="H153" s="79">
        <f>ROUND(G153*F153,2)</f>
        <v>0</v>
      </c>
      <c r="I153" s="175"/>
      <c r="J153" s="182"/>
      <c r="K153" s="177">
        <f ca="1">IF(CELL("protect",$G153)=1,"LOCKED","")</f>
      </c>
      <c r="L153" s="178" t="str">
        <f>CLEAN(CONCATENATE(TRIM($A153),TRIM($C153),IF(LEFT($D153)&lt;&gt;"E",TRIM($D153),),TRIM($E153)))</f>
        <v>B002Concrete Pavementm²</v>
      </c>
      <c r="M153" s="179">
        <f>MATCH(L153,'[2]Pay Items (2)'!$L$1:$L$644,0)</f>
        <v>53</v>
      </c>
      <c r="N153" s="180" t="str">
        <f ca="1">CELL("format",$F153)</f>
        <v>F0</v>
      </c>
      <c r="O153" s="180"/>
      <c r="P153" s="180"/>
    </row>
    <row r="154" spans="1:14" s="51" customFormat="1" ht="30" customHeight="1">
      <c r="A154" s="54" t="s">
        <v>106</v>
      </c>
      <c r="B154" s="102" t="s">
        <v>47</v>
      </c>
      <c r="C154" s="43" t="s">
        <v>70</v>
      </c>
      <c r="D154" s="44" t="s">
        <v>221</v>
      </c>
      <c r="E154" s="45"/>
      <c r="F154" s="46"/>
      <c r="G154" s="156"/>
      <c r="H154" s="48"/>
      <c r="I154" s="9" t="str">
        <f ca="1" t="shared" si="11"/>
        <v>LOCKED</v>
      </c>
      <c r="J154" s="2" t="str">
        <f t="shared" si="15"/>
        <v>B097Drilled Tie BarsCW 3230-R8</v>
      </c>
      <c r="K154" s="3" t="e">
        <f>MATCH(J154,#REF!,0)</f>
        <v>#REF!</v>
      </c>
      <c r="L154" s="4" t="str">
        <f ca="1" t="shared" si="12"/>
        <v>F0</v>
      </c>
      <c r="M154" s="4" t="str">
        <f ca="1" t="shared" si="13"/>
        <v>G</v>
      </c>
      <c r="N154" s="4" t="str">
        <f ca="1" t="shared" si="14"/>
        <v>C2</v>
      </c>
    </row>
    <row r="155" spans="1:14" s="51" customFormat="1" ht="30" customHeight="1">
      <c r="A155" s="55" t="s">
        <v>224</v>
      </c>
      <c r="B155" s="56" t="s">
        <v>116</v>
      </c>
      <c r="C155" s="57" t="s">
        <v>225</v>
      </c>
      <c r="D155" s="56" t="s">
        <v>74</v>
      </c>
      <c r="E155" s="56" t="s">
        <v>81</v>
      </c>
      <c r="F155" s="46">
        <v>100</v>
      </c>
      <c r="G155" s="47"/>
      <c r="H155" s="48">
        <f>ROUND(G155*F155,2)</f>
        <v>0</v>
      </c>
      <c r="I155" s="9">
        <f ca="1" t="shared" si="11"/>
      </c>
      <c r="J155" s="2" t="str">
        <f t="shared" si="15"/>
        <v>B097A15 M Deformed Tie Bareach</v>
      </c>
      <c r="K155" s="3" t="e">
        <f>MATCH(J155,#REF!,0)</f>
        <v>#REF!</v>
      </c>
      <c r="L155" s="4" t="str">
        <f ca="1" t="shared" si="12"/>
        <v>F0</v>
      </c>
      <c r="M155" s="4" t="str">
        <f ca="1" t="shared" si="13"/>
        <v>C2</v>
      </c>
      <c r="N155" s="4" t="str">
        <f ca="1" t="shared" si="14"/>
        <v>C2</v>
      </c>
    </row>
    <row r="156" spans="1:14" s="51" customFormat="1" ht="30" customHeight="1">
      <c r="A156" s="82" t="s">
        <v>190</v>
      </c>
      <c r="B156" s="102" t="s">
        <v>48</v>
      </c>
      <c r="C156" s="84" t="s">
        <v>109</v>
      </c>
      <c r="D156" s="85" t="s">
        <v>0</v>
      </c>
      <c r="E156" s="86"/>
      <c r="F156" s="87"/>
      <c r="G156" s="160"/>
      <c r="H156" s="88"/>
      <c r="I156" s="9" t="str">
        <f ca="1" t="shared" si="11"/>
        <v>LOCKED</v>
      </c>
      <c r="J156" s="2" t="str">
        <f t="shared" si="15"/>
        <v>B100rMiscellaneous Concrete Slab RemovalCW 3235-R9</v>
      </c>
      <c r="K156" s="3" t="e">
        <f>MATCH(J156,#REF!,0)</f>
        <v>#REF!</v>
      </c>
      <c r="L156" s="4" t="str">
        <f ca="1" t="shared" si="12"/>
        <v>F0</v>
      </c>
      <c r="M156" s="4" t="str">
        <f ca="1" t="shared" si="13"/>
        <v>G</v>
      </c>
      <c r="N156" s="4" t="str">
        <f ca="1" t="shared" si="14"/>
        <v>C2</v>
      </c>
    </row>
    <row r="157" spans="1:14" s="51" customFormat="1" ht="30" customHeight="1">
      <c r="A157" s="82" t="s">
        <v>191</v>
      </c>
      <c r="B157" s="56" t="s">
        <v>116</v>
      </c>
      <c r="C157" s="84" t="s">
        <v>2</v>
      </c>
      <c r="D157" s="85" t="s">
        <v>74</v>
      </c>
      <c r="E157" s="86" t="s">
        <v>79</v>
      </c>
      <c r="F157" s="87">
        <v>500</v>
      </c>
      <c r="G157" s="90"/>
      <c r="H157" s="48">
        <f>ROUND(G157*F157,2)</f>
        <v>0</v>
      </c>
      <c r="I157" s="9">
        <f ca="1" t="shared" si="11"/>
      </c>
      <c r="J157" s="2" t="str">
        <f t="shared" si="15"/>
        <v>B104r100 mm Sidewalkm²</v>
      </c>
      <c r="K157" s="3" t="e">
        <f>MATCH(J157,#REF!,0)</f>
        <v>#REF!</v>
      </c>
      <c r="L157" s="4" t="str">
        <f ca="1" t="shared" si="12"/>
        <v>F0</v>
      </c>
      <c r="M157" s="4" t="str">
        <f ca="1" t="shared" si="13"/>
        <v>C2</v>
      </c>
      <c r="N157" s="4" t="str">
        <f ca="1" t="shared" si="14"/>
        <v>C2</v>
      </c>
    </row>
    <row r="158" spans="1:14" s="51" customFormat="1" ht="30" customHeight="1">
      <c r="A158" s="82" t="s">
        <v>192</v>
      </c>
      <c r="B158" s="42" t="s">
        <v>6</v>
      </c>
      <c r="C158" s="84" t="s">
        <v>111</v>
      </c>
      <c r="D158" s="85" t="s">
        <v>0</v>
      </c>
      <c r="E158" s="86"/>
      <c r="F158" s="87"/>
      <c r="G158" s="160"/>
      <c r="H158" s="88"/>
      <c r="I158" s="9" t="str">
        <f ca="1" t="shared" si="11"/>
        <v>LOCKED</v>
      </c>
      <c r="J158" s="2" t="str">
        <f t="shared" si="15"/>
        <v>B107iMiscellaneous Concrete Slab InstallationCW 3235-R9</v>
      </c>
      <c r="K158" s="3" t="e">
        <f>MATCH(J158,#REF!,0)</f>
        <v>#REF!</v>
      </c>
      <c r="L158" s="4" t="str">
        <f ca="1" t="shared" si="12"/>
        <v>F0</v>
      </c>
      <c r="M158" s="4" t="str">
        <f ca="1" t="shared" si="13"/>
        <v>G</v>
      </c>
      <c r="N158" s="4" t="str">
        <f ca="1" t="shared" si="14"/>
        <v>C2</v>
      </c>
    </row>
    <row r="159" spans="1:14" s="51" customFormat="1" ht="30" customHeight="1">
      <c r="A159" s="82" t="s">
        <v>218</v>
      </c>
      <c r="B159" s="56" t="s">
        <v>116</v>
      </c>
      <c r="C159" s="84" t="s">
        <v>2</v>
      </c>
      <c r="D159" s="85" t="s">
        <v>128</v>
      </c>
      <c r="E159" s="86" t="s">
        <v>79</v>
      </c>
      <c r="F159" s="87">
        <v>640</v>
      </c>
      <c r="G159" s="90"/>
      <c r="H159" s="48">
        <f>ROUND(G159*F159,2)</f>
        <v>0</v>
      </c>
      <c r="I159" s="9">
        <f ca="1" t="shared" si="11"/>
      </c>
      <c r="J159" s="2" t="str">
        <f t="shared" si="15"/>
        <v>B111i100 mm SidewalkSD-228Am²</v>
      </c>
      <c r="K159" s="3" t="e">
        <f>MATCH(J159,#REF!,0)</f>
        <v>#REF!</v>
      </c>
      <c r="L159" s="4" t="str">
        <f ca="1" t="shared" si="12"/>
        <v>F0</v>
      </c>
      <c r="M159" s="4" t="str">
        <f ca="1" t="shared" si="13"/>
        <v>C2</v>
      </c>
      <c r="N159" s="4" t="str">
        <f ca="1" t="shared" si="14"/>
        <v>C2</v>
      </c>
    </row>
    <row r="160" spans="1:14" s="51" customFormat="1" ht="30" customHeight="1">
      <c r="A160" s="54" t="s">
        <v>193</v>
      </c>
      <c r="B160" s="42" t="s">
        <v>7</v>
      </c>
      <c r="C160" s="43" t="s">
        <v>112</v>
      </c>
      <c r="D160" s="44" t="s">
        <v>0</v>
      </c>
      <c r="E160" s="45"/>
      <c r="F160" s="46"/>
      <c r="G160" s="156"/>
      <c r="H160" s="48"/>
      <c r="I160" s="9" t="str">
        <f ca="1" t="shared" si="11"/>
        <v>LOCKED</v>
      </c>
      <c r="J160" s="2" t="str">
        <f t="shared" si="15"/>
        <v>B114rlMiscellaneous Concrete Slab RenewalCW 3235-R9</v>
      </c>
      <c r="K160" s="3" t="e">
        <f>MATCH(J160,#REF!,0)</f>
        <v>#REF!</v>
      </c>
      <c r="L160" s="4" t="str">
        <f ca="1" t="shared" si="12"/>
        <v>F0</v>
      </c>
      <c r="M160" s="4" t="str">
        <f ca="1" t="shared" si="13"/>
        <v>G</v>
      </c>
      <c r="N160" s="4" t="str">
        <f ca="1" t="shared" si="14"/>
        <v>C2</v>
      </c>
    </row>
    <row r="161" spans="1:14" s="51" customFormat="1" ht="30" customHeight="1">
      <c r="A161" s="54" t="s">
        <v>194</v>
      </c>
      <c r="B161" s="56" t="s">
        <v>116</v>
      </c>
      <c r="C161" s="43" t="s">
        <v>2</v>
      </c>
      <c r="D161" s="44" t="s">
        <v>128</v>
      </c>
      <c r="E161" s="45"/>
      <c r="F161" s="46"/>
      <c r="G161" s="156"/>
      <c r="H161" s="48"/>
      <c r="I161" s="9" t="str">
        <f ca="1" t="shared" si="11"/>
        <v>LOCKED</v>
      </c>
      <c r="J161" s="2" t="str">
        <f t="shared" si="15"/>
        <v>B118rl100 mm SidewalkSD-228A</v>
      </c>
      <c r="K161" s="3" t="e">
        <f>MATCH(J161,#REF!,0)</f>
        <v>#REF!</v>
      </c>
      <c r="L161" s="4" t="str">
        <f ca="1" t="shared" si="12"/>
        <v>F0</v>
      </c>
      <c r="M161" s="4" t="str">
        <f ca="1" t="shared" si="13"/>
        <v>G</v>
      </c>
      <c r="N161" s="4" t="str">
        <f ca="1" t="shared" si="14"/>
        <v>C2</v>
      </c>
    </row>
    <row r="162" spans="1:14" s="51" customFormat="1" ht="30" customHeight="1">
      <c r="A162" s="54" t="s">
        <v>195</v>
      </c>
      <c r="B162" s="58" t="s">
        <v>176</v>
      </c>
      <c r="C162" s="43" t="s">
        <v>177</v>
      </c>
      <c r="D162" s="44"/>
      <c r="E162" s="45" t="s">
        <v>79</v>
      </c>
      <c r="F162" s="46">
        <v>10</v>
      </c>
      <c r="G162" s="47"/>
      <c r="H162" s="48">
        <f>ROUND(G162*F162,2)</f>
        <v>0</v>
      </c>
      <c r="I162" s="9">
        <f ca="1" t="shared" si="11"/>
      </c>
      <c r="J162" s="2" t="str">
        <f t="shared" si="15"/>
        <v>B119rlLess than 5 sq.m.m²</v>
      </c>
      <c r="K162" s="3" t="e">
        <f>MATCH(J162,#REF!,0)</f>
        <v>#REF!</v>
      </c>
      <c r="L162" s="4" t="str">
        <f ca="1" t="shared" si="12"/>
        <v>F0</v>
      </c>
      <c r="M162" s="4" t="str">
        <f ca="1" t="shared" si="13"/>
        <v>C2</v>
      </c>
      <c r="N162" s="4" t="str">
        <f ca="1" t="shared" si="14"/>
        <v>C2</v>
      </c>
    </row>
    <row r="163" spans="1:14" s="51" customFormat="1" ht="30" customHeight="1">
      <c r="A163" s="54" t="s">
        <v>196</v>
      </c>
      <c r="B163" s="58" t="s">
        <v>178</v>
      </c>
      <c r="C163" s="43" t="s">
        <v>179</v>
      </c>
      <c r="D163" s="44"/>
      <c r="E163" s="45" t="s">
        <v>79</v>
      </c>
      <c r="F163" s="46">
        <v>20</v>
      </c>
      <c r="G163" s="47"/>
      <c r="H163" s="48">
        <f>ROUND(G163*F163,2)</f>
        <v>0</v>
      </c>
      <c r="I163" s="9">
        <f ca="1" t="shared" si="11"/>
      </c>
      <c r="J163" s="2" t="str">
        <f t="shared" si="15"/>
        <v>B120rl5 sq.m. to 20 sq.m.m²</v>
      </c>
      <c r="K163" s="3" t="e">
        <f>MATCH(J163,#REF!,0)</f>
        <v>#REF!</v>
      </c>
      <c r="L163" s="4" t="str">
        <f ca="1" t="shared" si="12"/>
        <v>F0</v>
      </c>
      <c r="M163" s="4" t="str">
        <f ca="1" t="shared" si="13"/>
        <v>C2</v>
      </c>
      <c r="N163" s="4" t="str">
        <f ca="1" t="shared" si="14"/>
        <v>C2</v>
      </c>
    </row>
    <row r="164" spans="1:14" s="51" customFormat="1" ht="30" customHeight="1">
      <c r="A164" s="82" t="s">
        <v>214</v>
      </c>
      <c r="B164" s="83" t="s">
        <v>117</v>
      </c>
      <c r="C164" s="84" t="s">
        <v>1</v>
      </c>
      <c r="D164" s="85" t="s">
        <v>74</v>
      </c>
      <c r="E164" s="86"/>
      <c r="F164" s="87"/>
      <c r="G164" s="156"/>
      <c r="H164" s="88"/>
      <c r="I164" s="9" t="str">
        <f ca="1" t="shared" si="11"/>
        <v>LOCKED</v>
      </c>
      <c r="J164" s="2" t="str">
        <f t="shared" si="15"/>
        <v>B121rlA150 mm Reinforced Sidewalk</v>
      </c>
      <c r="K164" s="3" t="e">
        <f>MATCH(J164,#REF!,0)</f>
        <v>#REF!</v>
      </c>
      <c r="L164" s="4" t="str">
        <f ca="1" t="shared" si="12"/>
        <v>F0</v>
      </c>
      <c r="M164" s="4" t="str">
        <f ca="1" t="shared" si="13"/>
        <v>G</v>
      </c>
      <c r="N164" s="4" t="str">
        <f ca="1" t="shared" si="14"/>
        <v>C2</v>
      </c>
    </row>
    <row r="165" spans="1:14" s="51" customFormat="1" ht="30" customHeight="1">
      <c r="A165" s="82" t="s">
        <v>216</v>
      </c>
      <c r="B165" s="89" t="s">
        <v>176</v>
      </c>
      <c r="C165" s="84" t="s">
        <v>179</v>
      </c>
      <c r="D165" s="85"/>
      <c r="E165" s="86" t="s">
        <v>79</v>
      </c>
      <c r="F165" s="87">
        <v>20</v>
      </c>
      <c r="G165" s="90"/>
      <c r="H165" s="88">
        <f>ROUND(G165*F165,2)</f>
        <v>0</v>
      </c>
      <c r="I165" s="9">
        <f ca="1" t="shared" si="11"/>
      </c>
      <c r="J165" s="2" t="str">
        <f t="shared" si="15"/>
        <v>B121rlC5 sq.m. to 20 sq.m.m²</v>
      </c>
      <c r="K165" s="3" t="e">
        <f>MATCH(J165,#REF!,0)</f>
        <v>#REF!</v>
      </c>
      <c r="L165" s="4" t="str">
        <f ca="1" t="shared" si="12"/>
        <v>F0</v>
      </c>
      <c r="M165" s="4" t="str">
        <f ca="1" t="shared" si="13"/>
        <v>C2</v>
      </c>
      <c r="N165" s="4" t="str">
        <f ca="1" t="shared" si="14"/>
        <v>C2</v>
      </c>
    </row>
    <row r="166" spans="1:14" s="51" customFormat="1" ht="30" customHeight="1">
      <c r="A166" s="54" t="s">
        <v>198</v>
      </c>
      <c r="B166" s="59" t="s">
        <v>118</v>
      </c>
      <c r="C166" s="43" t="s">
        <v>110</v>
      </c>
      <c r="D166" s="85" t="s">
        <v>115</v>
      </c>
      <c r="E166" s="86" t="s">
        <v>79</v>
      </c>
      <c r="F166" s="87">
        <v>25</v>
      </c>
      <c r="G166" s="90"/>
      <c r="H166" s="88">
        <f>ROUND(G166*F166,2)</f>
        <v>0</v>
      </c>
      <c r="I166" s="9">
        <f ca="1" t="shared" si="11"/>
      </c>
      <c r="J166" s="2" t="str">
        <f t="shared" si="15"/>
        <v>B123rlMonolithic Curb and SidewalkSD-228Bm²</v>
      </c>
      <c r="K166" s="3" t="e">
        <f>MATCH(J166,#REF!,0)</f>
        <v>#REF!</v>
      </c>
      <c r="L166" s="4" t="str">
        <f ca="1" t="shared" si="12"/>
        <v>F0</v>
      </c>
      <c r="M166" s="4" t="str">
        <f ca="1" t="shared" si="13"/>
        <v>C2</v>
      </c>
      <c r="N166" s="4" t="str">
        <f ca="1" t="shared" si="14"/>
        <v>C2</v>
      </c>
    </row>
    <row r="167" spans="1:14" s="51" customFormat="1" ht="30" customHeight="1">
      <c r="A167" s="82" t="s">
        <v>140</v>
      </c>
      <c r="B167" s="42" t="s">
        <v>8</v>
      </c>
      <c r="C167" s="84" t="s">
        <v>130</v>
      </c>
      <c r="D167" s="85" t="s">
        <v>0</v>
      </c>
      <c r="E167" s="86" t="s">
        <v>79</v>
      </c>
      <c r="F167" s="87">
        <v>5</v>
      </c>
      <c r="G167" s="90"/>
      <c r="H167" s="88">
        <f>ROUND(G167*F167,2)</f>
        <v>0</v>
      </c>
      <c r="I167" s="9">
        <f ca="1" t="shared" si="11"/>
      </c>
      <c r="J167" s="2" t="str">
        <f t="shared" si="15"/>
        <v>B124Adjustment of Precast Sidewalk BlocksCW 3235-R9m²</v>
      </c>
      <c r="K167" s="3" t="e">
        <f>MATCH(J167,#REF!,0)</f>
        <v>#REF!</v>
      </c>
      <c r="L167" s="4" t="str">
        <f ca="1" t="shared" si="12"/>
        <v>F0</v>
      </c>
      <c r="M167" s="4" t="str">
        <f ca="1" t="shared" si="13"/>
        <v>C2</v>
      </c>
      <c r="N167" s="4" t="str">
        <f ca="1" t="shared" si="14"/>
        <v>C2</v>
      </c>
    </row>
    <row r="168" spans="1:14" s="51" customFormat="1" ht="30" customHeight="1">
      <c r="A168" s="105" t="s">
        <v>199</v>
      </c>
      <c r="B168" s="109" t="s">
        <v>9</v>
      </c>
      <c r="C168" s="77" t="s">
        <v>113</v>
      </c>
      <c r="D168" s="78" t="s">
        <v>219</v>
      </c>
      <c r="E168" s="74"/>
      <c r="F168" s="106"/>
      <c r="G168" s="161"/>
      <c r="H168" s="107"/>
      <c r="I168" s="9" t="str">
        <f ca="1" t="shared" si="11"/>
        <v>LOCKED</v>
      </c>
      <c r="J168" s="2" t="str">
        <f t="shared" si="15"/>
        <v>B126rConcrete Curb RemovalCW 3240-R10</v>
      </c>
      <c r="K168" s="3" t="e">
        <f>MATCH(J168,#REF!,0)</f>
        <v>#REF!</v>
      </c>
      <c r="L168" s="4" t="str">
        <f ca="1" t="shared" si="12"/>
        <v>F0</v>
      </c>
      <c r="M168" s="4" t="str">
        <f ca="1" t="shared" si="13"/>
        <v>G</v>
      </c>
      <c r="N168" s="4" t="str">
        <f ca="1" t="shared" si="14"/>
        <v>C2</v>
      </c>
    </row>
    <row r="169" spans="1:14" s="51" customFormat="1" ht="30" customHeight="1">
      <c r="A169" s="105" t="s">
        <v>200</v>
      </c>
      <c r="B169" s="76" t="s">
        <v>116</v>
      </c>
      <c r="C169" s="77" t="s">
        <v>227</v>
      </c>
      <c r="D169" s="78" t="s">
        <v>74</v>
      </c>
      <c r="E169" s="74" t="s">
        <v>82</v>
      </c>
      <c r="F169" s="106">
        <v>4</v>
      </c>
      <c r="G169" s="108"/>
      <c r="H169" s="88">
        <f>ROUND(G169*F169,2)</f>
        <v>0</v>
      </c>
      <c r="I169" s="9">
        <f ca="1" t="shared" si="11"/>
      </c>
      <c r="J169" s="2" t="str">
        <f t="shared" si="15"/>
        <v>B127rBarrier Integralm</v>
      </c>
      <c r="K169" s="3" t="e">
        <f>MATCH(J169,#REF!,0)</f>
        <v>#REF!</v>
      </c>
      <c r="L169" s="4" t="str">
        <f ca="1" t="shared" si="12"/>
        <v>F0</v>
      </c>
      <c r="M169" s="4" t="str">
        <f ca="1" t="shared" si="13"/>
        <v>C2</v>
      </c>
      <c r="N169" s="4" t="str">
        <f ca="1" t="shared" si="14"/>
        <v>C2</v>
      </c>
    </row>
    <row r="170" spans="1:14" s="51" customFormat="1" ht="30" customHeight="1">
      <c r="A170" s="105" t="s">
        <v>201</v>
      </c>
      <c r="B170" s="42" t="s">
        <v>10</v>
      </c>
      <c r="C170" s="77" t="s">
        <v>114</v>
      </c>
      <c r="D170" s="78" t="s">
        <v>219</v>
      </c>
      <c r="E170" s="74"/>
      <c r="F170" s="106"/>
      <c r="G170" s="161"/>
      <c r="H170" s="107"/>
      <c r="I170" s="9" t="str">
        <f ca="1" t="shared" si="11"/>
        <v>LOCKED</v>
      </c>
      <c r="J170" s="2" t="str">
        <f t="shared" si="15"/>
        <v>B135iConcrete Curb InstallationCW 3240-R10</v>
      </c>
      <c r="K170" s="3" t="e">
        <f>MATCH(J170,#REF!,0)</f>
        <v>#REF!</v>
      </c>
      <c r="L170" s="4" t="str">
        <f ca="1" t="shared" si="12"/>
        <v>F0</v>
      </c>
      <c r="M170" s="4" t="str">
        <f ca="1" t="shared" si="13"/>
        <v>G</v>
      </c>
      <c r="N170" s="4" t="str">
        <f ca="1" t="shared" si="14"/>
        <v>C2</v>
      </c>
    </row>
    <row r="171" spans="1:14" s="51" customFormat="1" ht="30" customHeight="1">
      <c r="A171" s="105" t="s">
        <v>202</v>
      </c>
      <c r="B171" s="76" t="s">
        <v>116</v>
      </c>
      <c r="C171" s="77" t="s">
        <v>229</v>
      </c>
      <c r="D171" s="78" t="s">
        <v>129</v>
      </c>
      <c r="E171" s="74" t="s">
        <v>82</v>
      </c>
      <c r="F171" s="106">
        <v>4</v>
      </c>
      <c r="G171" s="108"/>
      <c r="H171" s="88">
        <f>ROUND(G171*F171,2)</f>
        <v>0</v>
      </c>
      <c r="I171" s="9">
        <f ca="1" t="shared" si="11"/>
      </c>
      <c r="J171" s="2" t="str">
        <f t="shared" si="15"/>
        <v>B139iModified Barrier (150 mm reveal ht, Dowelled)SD-203Bm</v>
      </c>
      <c r="K171" s="3" t="e">
        <f>MATCH(J171,#REF!,0)</f>
        <v>#REF!</v>
      </c>
      <c r="L171" s="4" t="str">
        <f ca="1" t="shared" si="12"/>
        <v>F0</v>
      </c>
      <c r="M171" s="4" t="str">
        <f ca="1" t="shared" si="13"/>
        <v>C2</v>
      </c>
      <c r="N171" s="4" t="str">
        <f ca="1" t="shared" si="14"/>
        <v>C2</v>
      </c>
    </row>
    <row r="172" spans="1:14" s="51" customFormat="1" ht="30" customHeight="1">
      <c r="A172" s="82" t="s">
        <v>203</v>
      </c>
      <c r="B172" s="42" t="s">
        <v>11</v>
      </c>
      <c r="C172" s="84" t="s">
        <v>67</v>
      </c>
      <c r="D172" s="85" t="s">
        <v>219</v>
      </c>
      <c r="E172" s="86"/>
      <c r="F172" s="87"/>
      <c r="G172" s="156"/>
      <c r="H172" s="88"/>
      <c r="I172" s="9" t="str">
        <f ca="1" t="shared" si="11"/>
        <v>LOCKED</v>
      </c>
      <c r="J172" s="2" t="str">
        <f t="shared" si="15"/>
        <v>B154rlConcrete Curb RenewalCW 3240-R10</v>
      </c>
      <c r="K172" s="3" t="e">
        <f>MATCH(J172,#REF!,0)</f>
        <v>#REF!</v>
      </c>
      <c r="L172" s="4" t="str">
        <f ca="1" t="shared" si="12"/>
        <v>F0</v>
      </c>
      <c r="M172" s="4" t="str">
        <f ca="1" t="shared" si="13"/>
        <v>G</v>
      </c>
      <c r="N172" s="4" t="str">
        <f ca="1" t="shared" si="14"/>
        <v>C2</v>
      </c>
    </row>
    <row r="173" spans="1:14" s="60" customFormat="1" ht="30" customHeight="1">
      <c r="A173" s="54" t="s">
        <v>204</v>
      </c>
      <c r="B173" s="59" t="s">
        <v>116</v>
      </c>
      <c r="C173" s="43" t="s">
        <v>228</v>
      </c>
      <c r="D173" s="44" t="s">
        <v>182</v>
      </c>
      <c r="E173" s="45"/>
      <c r="F173" s="46"/>
      <c r="G173" s="156"/>
      <c r="H173" s="48"/>
      <c r="I173" s="9" t="str">
        <f ca="1" t="shared" si="11"/>
        <v>LOCKED</v>
      </c>
      <c r="J173" s="2" t="str">
        <f t="shared" si="15"/>
        <v>B155rlBarrier (150 mm reveal ht, Dowelled)SD-205,SD-206A</v>
      </c>
      <c r="K173" s="3" t="e">
        <f>MATCH(J173,#REF!,0)</f>
        <v>#REF!</v>
      </c>
      <c r="L173" s="4" t="str">
        <f ca="1" t="shared" si="12"/>
        <v>F0</v>
      </c>
      <c r="M173" s="4" t="str">
        <f ca="1" t="shared" si="13"/>
        <v>G</v>
      </c>
      <c r="N173" s="4" t="str">
        <f ca="1" t="shared" si="14"/>
        <v>C2</v>
      </c>
    </row>
    <row r="174" spans="1:14" s="51" customFormat="1" ht="30" customHeight="1">
      <c r="A174" s="54" t="s">
        <v>205</v>
      </c>
      <c r="B174" s="58" t="s">
        <v>176</v>
      </c>
      <c r="C174" s="43" t="s">
        <v>183</v>
      </c>
      <c r="D174" s="44"/>
      <c r="E174" s="45" t="s">
        <v>82</v>
      </c>
      <c r="F174" s="46">
        <v>10</v>
      </c>
      <c r="G174" s="47"/>
      <c r="H174" s="48">
        <f>ROUND(G174*F174,2)</f>
        <v>0</v>
      </c>
      <c r="I174" s="9">
        <f ca="1" t="shared" si="11"/>
      </c>
      <c r="J174" s="2" t="str">
        <f t="shared" si="15"/>
        <v>B156rlLess than 3 mm</v>
      </c>
      <c r="K174" s="3" t="e">
        <f>MATCH(J174,#REF!,0)</f>
        <v>#REF!</v>
      </c>
      <c r="L174" s="4" t="str">
        <f ca="1" t="shared" si="12"/>
        <v>F0</v>
      </c>
      <c r="M174" s="4" t="str">
        <f ca="1" t="shared" si="13"/>
        <v>C2</v>
      </c>
      <c r="N174" s="4" t="str">
        <f ca="1" t="shared" si="14"/>
        <v>C2</v>
      </c>
    </row>
    <row r="175" spans="1:14" ht="36" customHeight="1">
      <c r="A175" s="54" t="s">
        <v>207</v>
      </c>
      <c r="B175" s="59" t="s">
        <v>117</v>
      </c>
      <c r="C175" s="43" t="s">
        <v>229</v>
      </c>
      <c r="D175" s="44" t="s">
        <v>129</v>
      </c>
      <c r="E175" s="45" t="s">
        <v>82</v>
      </c>
      <c r="F175" s="46">
        <v>5</v>
      </c>
      <c r="G175" s="47"/>
      <c r="H175" s="48">
        <f>ROUND(G175*F175,2)</f>
        <v>0</v>
      </c>
      <c r="I175" s="9">
        <f ca="1" t="shared" si="11"/>
      </c>
      <c r="J175" s="2" t="str">
        <f t="shared" si="15"/>
        <v>B167rlModified Barrier (150 mm reveal ht, Dowelled)SD-203Bm</v>
      </c>
      <c r="K175" s="3" t="e">
        <f>MATCH(J175,#REF!,0)</f>
        <v>#REF!</v>
      </c>
      <c r="L175" s="4" t="str">
        <f ca="1" t="shared" si="12"/>
        <v>F0</v>
      </c>
      <c r="M175" s="4" t="str">
        <f ca="1" t="shared" si="13"/>
        <v>C2</v>
      </c>
      <c r="N175" s="4" t="str">
        <f ca="1" t="shared" si="14"/>
        <v>C2</v>
      </c>
    </row>
    <row r="176" spans="1:14" s="49" customFormat="1" ht="30" customHeight="1">
      <c r="A176" s="54" t="s">
        <v>222</v>
      </c>
      <c r="B176" s="59" t="s">
        <v>118</v>
      </c>
      <c r="C176" s="43" t="s">
        <v>220</v>
      </c>
      <c r="D176" s="44" t="s">
        <v>185</v>
      </c>
      <c r="E176" s="45" t="s">
        <v>82</v>
      </c>
      <c r="F176" s="46">
        <v>80</v>
      </c>
      <c r="G176" s="47"/>
      <c r="H176" s="48">
        <f>ROUND(G176*F176,2)</f>
        <v>0</v>
      </c>
      <c r="I176" s="9">
        <f ca="1" t="shared" si="11"/>
      </c>
      <c r="J176" s="2" t="str">
        <f t="shared" si="15"/>
        <v>B184rlACurb Ramp (8-12 mm reveal ht, Monolithic)SD-229C,Dm</v>
      </c>
      <c r="K176" s="3" t="e">
        <f>MATCH(J176,#REF!,0)</f>
        <v>#REF!</v>
      </c>
      <c r="L176" s="4" t="str">
        <f ca="1" t="shared" si="12"/>
        <v>F0</v>
      </c>
      <c r="M176" s="4" t="str">
        <f ca="1" t="shared" si="13"/>
        <v>C2</v>
      </c>
      <c r="N176" s="4" t="str">
        <f ca="1" t="shared" si="14"/>
        <v>C2</v>
      </c>
    </row>
    <row r="177" spans="1:14" s="49" customFormat="1" ht="30" customHeight="1">
      <c r="A177" s="82" t="s">
        <v>143</v>
      </c>
      <c r="B177" s="102" t="s">
        <v>12</v>
      </c>
      <c r="C177" s="84" t="s">
        <v>119</v>
      </c>
      <c r="D177" s="85" t="s">
        <v>232</v>
      </c>
      <c r="E177" s="86" t="s">
        <v>79</v>
      </c>
      <c r="F177" s="87">
        <v>25</v>
      </c>
      <c r="G177" s="90"/>
      <c r="H177" s="88">
        <f>ROUND(G177*F177,2)</f>
        <v>0</v>
      </c>
      <c r="I177" s="9">
        <f ca="1" t="shared" si="11"/>
      </c>
      <c r="J177" s="2" t="str">
        <f t="shared" si="15"/>
        <v>B199Construction of Asphalt PatchesCW 3410-R12m²</v>
      </c>
      <c r="K177" s="3" t="e">
        <f>MATCH(J177,#REF!,0)</f>
        <v>#REF!</v>
      </c>
      <c r="L177" s="4" t="str">
        <f ca="1" t="shared" si="12"/>
        <v>F0</v>
      </c>
      <c r="M177" s="4" t="str">
        <f ca="1" t="shared" si="13"/>
        <v>C2</v>
      </c>
      <c r="N177" s="4" t="str">
        <f ca="1" t="shared" si="14"/>
        <v>C2</v>
      </c>
    </row>
    <row r="178" spans="1:14" s="49" customFormat="1" ht="30" customHeight="1">
      <c r="A178" s="36"/>
      <c r="B178" s="29"/>
      <c r="C178" s="52" t="s">
        <v>89</v>
      </c>
      <c r="D178" s="39"/>
      <c r="E178" s="62"/>
      <c r="F178" s="40"/>
      <c r="G178" s="154"/>
      <c r="H178" s="155"/>
      <c r="I178" s="9" t="str">
        <f ca="1" t="shared" si="11"/>
        <v>LOCKED</v>
      </c>
      <c r="J178" s="2" t="str">
        <f t="shared" si="15"/>
        <v>ADJUSTMENTS</v>
      </c>
      <c r="K178" s="3" t="e">
        <f>MATCH(J178,#REF!,0)</f>
        <v>#REF!</v>
      </c>
      <c r="L178" s="4" t="str">
        <f ca="1" t="shared" si="12"/>
        <v>G</v>
      </c>
      <c r="M178" s="4" t="str">
        <f ca="1" t="shared" si="13"/>
        <v>C2</v>
      </c>
      <c r="N178" s="4" t="str">
        <f ca="1" t="shared" si="14"/>
        <v>C2</v>
      </c>
    </row>
    <row r="179" spans="1:14" ht="36" customHeight="1">
      <c r="A179" s="101" t="s">
        <v>94</v>
      </c>
      <c r="B179" s="102" t="s">
        <v>13</v>
      </c>
      <c r="C179" s="65" t="s">
        <v>231</v>
      </c>
      <c r="D179" s="63" t="s">
        <v>230</v>
      </c>
      <c r="E179" s="86" t="s">
        <v>81</v>
      </c>
      <c r="F179" s="103">
        <v>1</v>
      </c>
      <c r="G179" s="81"/>
      <c r="H179" s="48">
        <f>ROUND(G179*F179,2)</f>
        <v>0</v>
      </c>
      <c r="I179" s="9">
        <f ca="1" t="shared" si="11"/>
      </c>
      <c r="J179" s="2" t="str">
        <f t="shared" si="15"/>
        <v>F001Adjustment of Manholes/Catch Basins FramesCW 3210-R8each</v>
      </c>
      <c r="K179" s="3" t="e">
        <f>MATCH(J179,#REF!,0)</f>
        <v>#REF!</v>
      </c>
      <c r="L179" s="4" t="str">
        <f ca="1" t="shared" si="12"/>
        <v>F0</v>
      </c>
      <c r="M179" s="4" t="str">
        <f ca="1" t="shared" si="13"/>
        <v>C2</v>
      </c>
      <c r="N179" s="4" t="str">
        <f ca="1" t="shared" si="14"/>
        <v>C2</v>
      </c>
    </row>
    <row r="180" spans="1:14" s="49" customFormat="1" ht="30" customHeight="1">
      <c r="A180" s="50" t="s">
        <v>98</v>
      </c>
      <c r="B180" s="102" t="s">
        <v>14</v>
      </c>
      <c r="C180" s="43" t="s">
        <v>157</v>
      </c>
      <c r="D180" s="63" t="s">
        <v>230</v>
      </c>
      <c r="E180" s="45" t="s">
        <v>81</v>
      </c>
      <c r="F180" s="61">
        <v>2</v>
      </c>
      <c r="G180" s="81"/>
      <c r="H180" s="48">
        <f>ROUND(G180*F180,2)</f>
        <v>0</v>
      </c>
      <c r="I180" s="9">
        <f ca="1" t="shared" si="11"/>
      </c>
      <c r="J180" s="2" t="str">
        <f t="shared" si="15"/>
        <v>F009Adjustment of Valve BoxesCW 3210-R8each</v>
      </c>
      <c r="K180" s="3" t="e">
        <f>MATCH(J180,#REF!,0)</f>
        <v>#REF!</v>
      </c>
      <c r="L180" s="4" t="str">
        <f ca="1" t="shared" si="12"/>
        <v>F0</v>
      </c>
      <c r="M180" s="4" t="str">
        <f ca="1" t="shared" si="13"/>
        <v>C2</v>
      </c>
      <c r="N180" s="4" t="str">
        <f ca="1" t="shared" si="14"/>
        <v>C2</v>
      </c>
    </row>
    <row r="181" spans="1:14" ht="36" customHeight="1">
      <c r="A181" s="50" t="s">
        <v>137</v>
      </c>
      <c r="B181" s="102" t="s">
        <v>15</v>
      </c>
      <c r="C181" s="43" t="s">
        <v>159</v>
      </c>
      <c r="D181" s="63" t="s">
        <v>230</v>
      </c>
      <c r="E181" s="45" t="s">
        <v>81</v>
      </c>
      <c r="F181" s="61">
        <v>2</v>
      </c>
      <c r="G181" s="81"/>
      <c r="H181" s="48">
        <f>ROUND(G181*F181,2)</f>
        <v>0</v>
      </c>
      <c r="I181" s="9">
        <f ca="1" t="shared" si="11"/>
      </c>
      <c r="J181" s="2" t="str">
        <f t="shared" si="15"/>
        <v>F010Valve Box ExtensionsCW 3210-R8each</v>
      </c>
      <c r="K181" s="3" t="e">
        <f>MATCH(J181,#REF!,0)</f>
        <v>#REF!</v>
      </c>
      <c r="L181" s="4" t="str">
        <f ca="1" t="shared" si="12"/>
        <v>F0</v>
      </c>
      <c r="M181" s="4" t="str">
        <f ca="1" t="shared" si="13"/>
        <v>C2</v>
      </c>
      <c r="N181" s="4" t="str">
        <f ca="1" t="shared" si="14"/>
        <v>C2</v>
      </c>
    </row>
    <row r="182" spans="1:14" s="49" customFormat="1" ht="30" customHeight="1">
      <c r="A182" s="50" t="s">
        <v>99</v>
      </c>
      <c r="B182" s="102" t="s">
        <v>16</v>
      </c>
      <c r="C182" s="43" t="s">
        <v>158</v>
      </c>
      <c r="D182" s="63" t="s">
        <v>230</v>
      </c>
      <c r="E182" s="45" t="s">
        <v>81</v>
      </c>
      <c r="F182" s="61">
        <v>4</v>
      </c>
      <c r="G182" s="81"/>
      <c r="H182" s="48">
        <f>ROUND(G182*F182,2)</f>
        <v>0</v>
      </c>
      <c r="I182" s="9">
        <f ca="1" t="shared" si="11"/>
      </c>
      <c r="J182" s="2" t="str">
        <f t="shared" si="15"/>
        <v>F011Adjustment of Curb Stop BoxesCW 3210-R8each</v>
      </c>
      <c r="K182" s="3" t="e">
        <f>MATCH(J182,#REF!,0)</f>
        <v>#REF!</v>
      </c>
      <c r="L182" s="4" t="str">
        <f ca="1" t="shared" si="12"/>
        <v>F0</v>
      </c>
      <c r="M182" s="4" t="str">
        <f ca="1" t="shared" si="13"/>
        <v>C2</v>
      </c>
      <c r="N182" s="4" t="str">
        <f ca="1" t="shared" si="14"/>
        <v>C2</v>
      </c>
    </row>
    <row r="183" spans="1:14" s="51" customFormat="1" ht="30" customHeight="1">
      <c r="A183" s="50" t="s">
        <v>100</v>
      </c>
      <c r="B183" s="102" t="s">
        <v>17</v>
      </c>
      <c r="C183" s="43" t="s">
        <v>160</v>
      </c>
      <c r="D183" s="63" t="s">
        <v>230</v>
      </c>
      <c r="E183" s="45" t="s">
        <v>81</v>
      </c>
      <c r="F183" s="61">
        <v>2</v>
      </c>
      <c r="G183" s="81"/>
      <c r="H183" s="48">
        <f>ROUND(G183*F183,2)</f>
        <v>0</v>
      </c>
      <c r="I183" s="9">
        <f ca="1" t="shared" si="11"/>
      </c>
      <c r="J183" s="2" t="str">
        <f t="shared" si="15"/>
        <v>F018Curb Stop ExtensionsCW 3210-R8each</v>
      </c>
      <c r="K183" s="3" t="e">
        <f>MATCH(J183,#REF!,0)</f>
        <v>#REF!</v>
      </c>
      <c r="L183" s="4" t="str">
        <f ca="1" t="shared" si="12"/>
        <v>F0</v>
      </c>
      <c r="M183" s="4" t="str">
        <f ca="1" t="shared" si="13"/>
        <v>C2</v>
      </c>
      <c r="N183" s="4" t="str">
        <f ca="1" t="shared" si="14"/>
        <v>C2</v>
      </c>
    </row>
    <row r="184" spans="1:14" s="51" customFormat="1" ht="30" customHeight="1">
      <c r="A184" s="36"/>
      <c r="B184" s="37"/>
      <c r="C184" s="52" t="s">
        <v>90</v>
      </c>
      <c r="D184" s="39"/>
      <c r="E184" s="53"/>
      <c r="F184" s="39"/>
      <c r="G184" s="154"/>
      <c r="H184" s="155"/>
      <c r="I184" s="9" t="str">
        <f ca="1" t="shared" si="11"/>
        <v>LOCKED</v>
      </c>
      <c r="J184" s="2" t="str">
        <f t="shared" si="15"/>
        <v>LANDSCAPING</v>
      </c>
      <c r="K184" s="3" t="e">
        <f>MATCH(J184,#REF!,0)</f>
        <v>#REF!</v>
      </c>
      <c r="L184" s="4" t="str">
        <f ca="1" t="shared" si="12"/>
        <v>F0</v>
      </c>
      <c r="M184" s="4" t="str">
        <f ca="1" t="shared" si="13"/>
        <v>C2</v>
      </c>
      <c r="N184" s="4" t="str">
        <f ca="1" t="shared" si="14"/>
        <v>C2</v>
      </c>
    </row>
    <row r="185" spans="1:14" s="51" customFormat="1" ht="30" customHeight="1">
      <c r="A185" s="54" t="s">
        <v>101</v>
      </c>
      <c r="B185" s="42" t="s">
        <v>333</v>
      </c>
      <c r="C185" s="43" t="s">
        <v>58</v>
      </c>
      <c r="D185" s="44" t="s">
        <v>4</v>
      </c>
      <c r="E185" s="45"/>
      <c r="F185" s="46"/>
      <c r="G185" s="156"/>
      <c r="H185" s="48"/>
      <c r="I185" s="9" t="str">
        <f ca="1" t="shared" si="11"/>
        <v>LOCKED</v>
      </c>
      <c r="J185" s="2" t="str">
        <f t="shared" si="15"/>
        <v>G001SoddingCW 3510-R9</v>
      </c>
      <c r="K185" s="3" t="e">
        <f>MATCH(J185,#REF!,0)</f>
        <v>#REF!</v>
      </c>
      <c r="L185" s="4" t="str">
        <f ca="1" t="shared" si="12"/>
        <v>F0</v>
      </c>
      <c r="M185" s="4" t="str">
        <f ca="1" t="shared" si="13"/>
        <v>G</v>
      </c>
      <c r="N185" s="4" t="str">
        <f ca="1" t="shared" si="14"/>
        <v>C2</v>
      </c>
    </row>
    <row r="186" spans="1:14" s="35" customFormat="1" ht="30" customHeight="1">
      <c r="A186" s="54" t="s">
        <v>102</v>
      </c>
      <c r="B186" s="59" t="s">
        <v>116</v>
      </c>
      <c r="C186" s="43" t="s">
        <v>212</v>
      </c>
      <c r="D186" s="44"/>
      <c r="E186" s="45" t="s">
        <v>79</v>
      </c>
      <c r="F186" s="46">
        <v>285</v>
      </c>
      <c r="G186" s="47"/>
      <c r="H186" s="48">
        <f>ROUND(G186*F186,2)</f>
        <v>0</v>
      </c>
      <c r="I186" s="9">
        <f ca="1" t="shared" si="11"/>
      </c>
      <c r="J186" s="2" t="str">
        <f t="shared" si="15"/>
        <v>G002width &lt; 600 mmm²</v>
      </c>
      <c r="K186" s="3" t="e">
        <f>MATCH(J186,#REF!,0)</f>
        <v>#REF!</v>
      </c>
      <c r="L186" s="4" t="str">
        <f ca="1" t="shared" si="12"/>
        <v>F0</v>
      </c>
      <c r="M186" s="4" t="str">
        <f ca="1" t="shared" si="13"/>
        <v>C2</v>
      </c>
      <c r="N186" s="4" t="str">
        <f ca="1" t="shared" si="14"/>
        <v>C2</v>
      </c>
    </row>
    <row r="187" spans="1:14" ht="36" customHeight="1">
      <c r="A187" s="54" t="s">
        <v>103</v>
      </c>
      <c r="B187" s="59" t="s">
        <v>117</v>
      </c>
      <c r="C187" s="43" t="s">
        <v>213</v>
      </c>
      <c r="D187" s="44"/>
      <c r="E187" s="45" t="s">
        <v>79</v>
      </c>
      <c r="F187" s="46">
        <v>575</v>
      </c>
      <c r="G187" s="47"/>
      <c r="H187" s="48">
        <f>ROUND(G187*F187,2)</f>
        <v>0</v>
      </c>
      <c r="I187" s="9">
        <f ca="1" t="shared" si="11"/>
      </c>
      <c r="J187" s="2" t="str">
        <f t="shared" si="15"/>
        <v>G003width &gt; or = 600 mmm²</v>
      </c>
      <c r="K187" s="3" t="e">
        <f>MATCH(J187,#REF!,0)</f>
        <v>#REF!</v>
      </c>
      <c r="L187" s="4" t="str">
        <f ca="1" t="shared" si="12"/>
        <v>F0</v>
      </c>
      <c r="M187" s="4" t="str">
        <f ca="1" t="shared" si="13"/>
        <v>C2</v>
      </c>
      <c r="N187" s="4" t="str">
        <f ca="1" t="shared" si="14"/>
        <v>C2</v>
      </c>
    </row>
    <row r="188" spans="1:14" s="49" customFormat="1" ht="30.75" customHeight="1">
      <c r="A188" s="110"/>
      <c r="B188" s="34" t="str">
        <f>B146</f>
        <v>E</v>
      </c>
      <c r="C188" s="188" t="str">
        <f>C146</f>
        <v>SIDEWALK RENEWAL- ROCH STREET (BOTH SIDES) FROM TRENT AVENUE TO SYDNEY AVENUE</v>
      </c>
      <c r="D188" s="193"/>
      <c r="E188" s="193"/>
      <c r="F188" s="193"/>
      <c r="G188" s="159" t="s">
        <v>241</v>
      </c>
      <c r="H188" s="111">
        <f>SUM(H148:H187)</f>
        <v>0</v>
      </c>
      <c r="I188" s="9" t="str">
        <f ca="1" t="shared" si="11"/>
        <v>LOCKED</v>
      </c>
      <c r="J188" s="2" t="str">
        <f t="shared" si="15"/>
        <v>SIDEWALK RENEWAL- ROCH STREET (BOTH SIDES) FROM TRENT AVENUE TO SYDNEY AVENUE</v>
      </c>
      <c r="K188" s="3" t="e">
        <f>MATCH(J188,#REF!,0)</f>
        <v>#REF!</v>
      </c>
      <c r="L188" s="4" t="str">
        <f ca="1" t="shared" si="12"/>
        <v>G</v>
      </c>
      <c r="M188" s="4" t="str">
        <f ca="1" t="shared" si="13"/>
        <v>C2</v>
      </c>
      <c r="N188" s="4" t="str">
        <f ca="1" t="shared" si="14"/>
        <v>C2</v>
      </c>
    </row>
    <row r="189" spans="1:14" s="51" customFormat="1" ht="30" customHeight="1">
      <c r="A189" s="112"/>
      <c r="B189" s="34" t="s">
        <v>166</v>
      </c>
      <c r="C189" s="194" t="s">
        <v>326</v>
      </c>
      <c r="D189" s="195"/>
      <c r="E189" s="195"/>
      <c r="F189" s="195"/>
      <c r="G189" s="195"/>
      <c r="H189" s="196"/>
      <c r="I189" s="9" t="str">
        <f ca="1" t="shared" si="11"/>
        <v>LOCKED</v>
      </c>
      <c r="J189" s="2" t="str">
        <f t="shared" si="15"/>
        <v>SIDEWALK RENEWAL- BRONX AVENUE (BOTH SIDES) - GATEWAY ROAD TO GREY STREET</v>
      </c>
      <c r="K189" s="3" t="e">
        <f>MATCH(J189,#REF!,0)</f>
        <v>#REF!</v>
      </c>
      <c r="L189" s="4" t="str">
        <f ca="1" t="shared" si="12"/>
        <v>F0</v>
      </c>
      <c r="M189" s="4" t="str">
        <f ca="1" t="shared" si="13"/>
        <v>F0</v>
      </c>
      <c r="N189" s="4" t="str">
        <f ca="1" t="shared" si="14"/>
        <v>F0</v>
      </c>
    </row>
    <row r="190" spans="1:14" ht="36" customHeight="1">
      <c r="A190" s="36"/>
      <c r="B190" s="37"/>
      <c r="C190" s="38" t="s">
        <v>86</v>
      </c>
      <c r="D190" s="39"/>
      <c r="E190" s="40" t="s">
        <v>74</v>
      </c>
      <c r="F190" s="40" t="s">
        <v>74</v>
      </c>
      <c r="G190" s="154" t="s">
        <v>74</v>
      </c>
      <c r="H190" s="155"/>
      <c r="I190" s="9" t="str">
        <f ca="1" t="shared" si="11"/>
        <v>LOCKED</v>
      </c>
      <c r="J190" s="2" t="str">
        <f t="shared" si="15"/>
        <v>EARTH AND BASE WORKS</v>
      </c>
      <c r="K190" s="3" t="e">
        <f>MATCH(J190,#REF!,0)</f>
        <v>#REF!</v>
      </c>
      <c r="L190" s="4" t="str">
        <f ca="1" t="shared" si="12"/>
        <v>G</v>
      </c>
      <c r="M190" s="4" t="str">
        <f ca="1" t="shared" si="13"/>
        <v>C2</v>
      </c>
      <c r="N190" s="4" t="str">
        <f ca="1" t="shared" si="14"/>
        <v>C2</v>
      </c>
    </row>
    <row r="191" spans="1:14" s="51" customFormat="1" ht="30" customHeight="1">
      <c r="A191" s="41" t="s">
        <v>104</v>
      </c>
      <c r="B191" s="42" t="s">
        <v>49</v>
      </c>
      <c r="C191" s="43" t="s">
        <v>108</v>
      </c>
      <c r="D191" s="44" t="s">
        <v>223</v>
      </c>
      <c r="E191" s="45" t="s">
        <v>80</v>
      </c>
      <c r="F191" s="46">
        <v>25</v>
      </c>
      <c r="G191" s="47"/>
      <c r="H191" s="48">
        <f>ROUND(G191*F191,2)</f>
        <v>0</v>
      </c>
      <c r="I191" s="9">
        <f ca="1" t="shared" si="11"/>
      </c>
      <c r="J191" s="2" t="str">
        <f t="shared" si="15"/>
        <v>A010Supplying and Placing Base Course MaterialCW 3110-R19m³</v>
      </c>
      <c r="K191" s="3" t="e">
        <f>MATCH(J191,#REF!,0)</f>
        <v>#REF!</v>
      </c>
      <c r="L191" s="4" t="str">
        <f ca="1" t="shared" si="12"/>
        <v>F0</v>
      </c>
      <c r="M191" s="4" t="str">
        <f ca="1" t="shared" si="13"/>
        <v>C2</v>
      </c>
      <c r="N191" s="4" t="str">
        <f ca="1" t="shared" si="14"/>
        <v>C2</v>
      </c>
    </row>
    <row r="192" spans="1:14" s="51" customFormat="1" ht="30" customHeight="1">
      <c r="A192" s="50" t="s">
        <v>105</v>
      </c>
      <c r="B192" s="42" t="s">
        <v>50</v>
      </c>
      <c r="C192" s="43" t="s">
        <v>28</v>
      </c>
      <c r="D192" s="44" t="s">
        <v>223</v>
      </c>
      <c r="E192" s="45" t="s">
        <v>79</v>
      </c>
      <c r="F192" s="46">
        <v>340</v>
      </c>
      <c r="G192" s="47"/>
      <c r="H192" s="48">
        <f>ROUND(G192*F192,2)</f>
        <v>0</v>
      </c>
      <c r="I192" s="9">
        <f ca="1" t="shared" si="11"/>
      </c>
      <c r="J192" s="2" t="str">
        <f t="shared" si="15"/>
        <v>A012Grading of BoulevardsCW 3110-R19m²</v>
      </c>
      <c r="K192" s="3" t="e">
        <f>MATCH(J192,#REF!,0)</f>
        <v>#REF!</v>
      </c>
      <c r="L192" s="4" t="str">
        <f ca="1" t="shared" si="12"/>
        <v>F0</v>
      </c>
      <c r="M192" s="4" t="str">
        <f ca="1" t="shared" si="13"/>
        <v>C2</v>
      </c>
      <c r="N192" s="4" t="str">
        <f ca="1" t="shared" si="14"/>
        <v>C2</v>
      </c>
    </row>
    <row r="193" spans="1:14" s="51" customFormat="1" ht="30" customHeight="1">
      <c r="A193" s="36"/>
      <c r="B193" s="37"/>
      <c r="C193" s="52" t="s">
        <v>239</v>
      </c>
      <c r="D193" s="39"/>
      <c r="E193" s="53"/>
      <c r="F193" s="39"/>
      <c r="G193" s="154"/>
      <c r="H193" s="155"/>
      <c r="I193" s="9" t="str">
        <f ca="1" t="shared" si="11"/>
        <v>LOCKED</v>
      </c>
      <c r="J193" s="2" t="str">
        <f t="shared" si="15"/>
        <v>ROADWORKS - RENEWALS</v>
      </c>
      <c r="K193" s="3" t="e">
        <f>MATCH(J193,#REF!,0)</f>
        <v>#REF!</v>
      </c>
      <c r="L193" s="4" t="str">
        <f ca="1" t="shared" si="12"/>
        <v>F0</v>
      </c>
      <c r="M193" s="4" t="str">
        <f ca="1" t="shared" si="13"/>
        <v>C2</v>
      </c>
      <c r="N193" s="4" t="str">
        <f ca="1" t="shared" si="14"/>
        <v>C2</v>
      </c>
    </row>
    <row r="194" spans="1:14" s="51" customFormat="1" ht="30" customHeight="1">
      <c r="A194" s="54" t="s">
        <v>106</v>
      </c>
      <c r="B194" s="42" t="s">
        <v>51</v>
      </c>
      <c r="C194" s="43" t="s">
        <v>70</v>
      </c>
      <c r="D194" s="44" t="s">
        <v>221</v>
      </c>
      <c r="E194" s="45"/>
      <c r="F194" s="46"/>
      <c r="G194" s="156"/>
      <c r="H194" s="48"/>
      <c r="I194" s="9" t="str">
        <f ca="1" t="shared" si="11"/>
        <v>LOCKED</v>
      </c>
      <c r="J194" s="2" t="str">
        <f t="shared" si="15"/>
        <v>B097Drilled Tie BarsCW 3230-R8</v>
      </c>
      <c r="K194" s="3" t="e">
        <f>MATCH(J194,#REF!,0)</f>
        <v>#REF!</v>
      </c>
      <c r="L194" s="4" t="str">
        <f ca="1" t="shared" si="12"/>
        <v>F0</v>
      </c>
      <c r="M194" s="4" t="str">
        <f ca="1" t="shared" si="13"/>
        <v>G</v>
      </c>
      <c r="N194" s="4" t="str">
        <f ca="1" t="shared" si="14"/>
        <v>C2</v>
      </c>
    </row>
    <row r="195" spans="1:14" s="51" customFormat="1" ht="30" customHeight="1">
      <c r="A195" s="55" t="s">
        <v>224</v>
      </c>
      <c r="B195" s="56" t="s">
        <v>116</v>
      </c>
      <c r="C195" s="57" t="s">
        <v>225</v>
      </c>
      <c r="D195" s="56" t="s">
        <v>74</v>
      </c>
      <c r="E195" s="56" t="s">
        <v>81</v>
      </c>
      <c r="F195" s="46">
        <v>25</v>
      </c>
      <c r="G195" s="47"/>
      <c r="H195" s="48">
        <f>ROUND(G195*F195,2)</f>
        <v>0</v>
      </c>
      <c r="I195" s="9">
        <f ca="1" t="shared" si="11"/>
      </c>
      <c r="J195" s="2" t="str">
        <f t="shared" si="15"/>
        <v>B097A15 M Deformed Tie Bareach</v>
      </c>
      <c r="K195" s="3" t="e">
        <f>MATCH(J195,#REF!,0)</f>
        <v>#REF!</v>
      </c>
      <c r="L195" s="4" t="str">
        <f ca="1" t="shared" si="12"/>
        <v>F0</v>
      </c>
      <c r="M195" s="4" t="str">
        <f ca="1" t="shared" si="13"/>
        <v>C2</v>
      </c>
      <c r="N195" s="4" t="str">
        <f ca="1" t="shared" si="14"/>
        <v>C2</v>
      </c>
    </row>
    <row r="196" spans="1:14" s="51" customFormat="1" ht="30" customHeight="1">
      <c r="A196" s="54" t="s">
        <v>193</v>
      </c>
      <c r="B196" s="42" t="s">
        <v>52</v>
      </c>
      <c r="C196" s="43" t="s">
        <v>112</v>
      </c>
      <c r="D196" s="44" t="s">
        <v>0</v>
      </c>
      <c r="E196" s="45"/>
      <c r="F196" s="46"/>
      <c r="G196" s="156"/>
      <c r="H196" s="48"/>
      <c r="I196" s="9" t="str">
        <f ca="1" t="shared" si="11"/>
        <v>LOCKED</v>
      </c>
      <c r="J196" s="2" t="str">
        <f t="shared" si="15"/>
        <v>B114rlMiscellaneous Concrete Slab RenewalCW 3235-R9</v>
      </c>
      <c r="K196" s="3" t="e">
        <f>MATCH(J196,#REF!,0)</f>
        <v>#REF!</v>
      </c>
      <c r="L196" s="4" t="str">
        <f ca="1" t="shared" si="12"/>
        <v>F0</v>
      </c>
      <c r="M196" s="4" t="str">
        <f ca="1" t="shared" si="13"/>
        <v>G</v>
      </c>
      <c r="N196" s="4" t="str">
        <f ca="1" t="shared" si="14"/>
        <v>C2</v>
      </c>
    </row>
    <row r="197" spans="1:14" s="51" customFormat="1" ht="30" customHeight="1">
      <c r="A197" s="54" t="s">
        <v>194</v>
      </c>
      <c r="B197" s="56" t="s">
        <v>116</v>
      </c>
      <c r="C197" s="43" t="s">
        <v>2</v>
      </c>
      <c r="D197" s="44" t="s">
        <v>128</v>
      </c>
      <c r="E197" s="45"/>
      <c r="F197" s="46"/>
      <c r="G197" s="156"/>
      <c r="H197" s="48"/>
      <c r="I197" s="9" t="str">
        <f ca="1" t="shared" si="11"/>
        <v>LOCKED</v>
      </c>
      <c r="J197" s="2" t="str">
        <f t="shared" si="15"/>
        <v>B118rl100 mm SidewalkSD-228A</v>
      </c>
      <c r="K197" s="3" t="e">
        <f>MATCH(J197,#REF!,0)</f>
        <v>#REF!</v>
      </c>
      <c r="L197" s="4" t="str">
        <f ca="1" t="shared" si="12"/>
        <v>F0</v>
      </c>
      <c r="M197" s="4" t="str">
        <f ca="1" t="shared" si="13"/>
        <v>G</v>
      </c>
      <c r="N197" s="4" t="str">
        <f ca="1" t="shared" si="14"/>
        <v>C2</v>
      </c>
    </row>
    <row r="198" spans="1:14" s="51" customFormat="1" ht="30" customHeight="1">
      <c r="A198" s="54" t="s">
        <v>195</v>
      </c>
      <c r="B198" s="58" t="s">
        <v>176</v>
      </c>
      <c r="C198" s="43" t="s">
        <v>177</v>
      </c>
      <c r="D198" s="44"/>
      <c r="E198" s="45" t="s">
        <v>79</v>
      </c>
      <c r="F198" s="46">
        <v>15</v>
      </c>
      <c r="G198" s="81"/>
      <c r="H198" s="48">
        <f>ROUND(G198*F198,2)</f>
        <v>0</v>
      </c>
      <c r="I198" s="9">
        <f ca="1" t="shared" si="11"/>
      </c>
      <c r="J198" s="2" t="str">
        <f t="shared" si="15"/>
        <v>B119rlLess than 5 sq.m.m²</v>
      </c>
      <c r="K198" s="3" t="e">
        <f>MATCH(J198,#REF!,0)</f>
        <v>#REF!</v>
      </c>
      <c r="L198" s="4" t="str">
        <f ca="1" t="shared" si="12"/>
        <v>F0</v>
      </c>
      <c r="M198" s="4" t="str">
        <f ca="1" t="shared" si="13"/>
        <v>C2</v>
      </c>
      <c r="N198" s="4" t="str">
        <f ca="1" t="shared" si="14"/>
        <v>C2</v>
      </c>
    </row>
    <row r="199" spans="1:14" s="113" customFormat="1" ht="30" customHeight="1">
      <c r="A199" s="54" t="s">
        <v>196</v>
      </c>
      <c r="B199" s="58" t="s">
        <v>178</v>
      </c>
      <c r="C199" s="43" t="s">
        <v>179</v>
      </c>
      <c r="D199" s="44"/>
      <c r="E199" s="45" t="s">
        <v>79</v>
      </c>
      <c r="F199" s="46">
        <v>20</v>
      </c>
      <c r="G199" s="81"/>
      <c r="H199" s="48">
        <f>ROUND(G199*F199,2)</f>
        <v>0</v>
      </c>
      <c r="I199" s="9">
        <f ca="1" t="shared" si="11"/>
      </c>
      <c r="J199" s="2" t="str">
        <f t="shared" si="15"/>
        <v>B120rl5 sq.m. to 20 sq.m.m²</v>
      </c>
      <c r="K199" s="3" t="e">
        <f>MATCH(J199,#REF!,0)</f>
        <v>#REF!</v>
      </c>
      <c r="L199" s="4" t="str">
        <f ca="1" t="shared" si="12"/>
        <v>F0</v>
      </c>
      <c r="M199" s="4" t="str">
        <f ca="1" t="shared" si="13"/>
        <v>C2</v>
      </c>
      <c r="N199" s="4" t="str">
        <f ca="1" t="shared" si="14"/>
        <v>C2</v>
      </c>
    </row>
    <row r="200" spans="1:14" s="60" customFormat="1" ht="30" customHeight="1">
      <c r="A200" s="54" t="s">
        <v>197</v>
      </c>
      <c r="B200" s="58" t="s">
        <v>180</v>
      </c>
      <c r="C200" s="43" t="s">
        <v>181</v>
      </c>
      <c r="D200" s="44" t="s">
        <v>74</v>
      </c>
      <c r="E200" s="45" t="s">
        <v>79</v>
      </c>
      <c r="F200" s="46">
        <v>365</v>
      </c>
      <c r="G200" s="81"/>
      <c r="H200" s="48">
        <f>ROUND(G200*F200,2)</f>
        <v>0</v>
      </c>
      <c r="I200" s="9">
        <f ca="1" t="shared" si="11"/>
      </c>
      <c r="J200" s="2" t="str">
        <f t="shared" si="15"/>
        <v>B121rlGreater than 20 sq.m.m²</v>
      </c>
      <c r="K200" s="3" t="e">
        <f>MATCH(J200,#REF!,0)</f>
        <v>#REF!</v>
      </c>
      <c r="L200" s="4" t="str">
        <f ca="1" t="shared" si="12"/>
        <v>F0</v>
      </c>
      <c r="M200" s="4" t="str">
        <f ca="1" t="shared" si="13"/>
        <v>C2</v>
      </c>
      <c r="N200" s="4" t="str">
        <f ca="1" t="shared" si="14"/>
        <v>C2</v>
      </c>
    </row>
    <row r="201" spans="1:14" s="51" customFormat="1" ht="30" customHeight="1">
      <c r="A201" s="82" t="s">
        <v>214</v>
      </c>
      <c r="B201" s="83" t="s">
        <v>117</v>
      </c>
      <c r="C201" s="84" t="s">
        <v>1</v>
      </c>
      <c r="D201" s="85" t="s">
        <v>74</v>
      </c>
      <c r="E201" s="86"/>
      <c r="F201" s="87"/>
      <c r="G201" s="88"/>
      <c r="H201" s="88"/>
      <c r="I201" s="9" t="str">
        <f ca="1" t="shared" si="11"/>
        <v>LOCKED</v>
      </c>
      <c r="J201" s="2" t="str">
        <f t="shared" si="15"/>
        <v>B121rlA150 mm Reinforced Sidewalk</v>
      </c>
      <c r="K201" s="3" t="e">
        <f>MATCH(J201,#REF!,0)</f>
        <v>#REF!</v>
      </c>
      <c r="L201" s="4" t="str">
        <f ca="1" t="shared" si="12"/>
        <v>F0</v>
      </c>
      <c r="M201" s="4" t="str">
        <f ca="1" t="shared" si="13"/>
        <v>C2</v>
      </c>
      <c r="N201" s="4" t="str">
        <f ca="1" t="shared" si="14"/>
        <v>C2</v>
      </c>
    </row>
    <row r="202" spans="1:14" s="60" customFormat="1" ht="30" customHeight="1">
      <c r="A202" s="82" t="s">
        <v>216</v>
      </c>
      <c r="B202" s="89" t="s">
        <v>176</v>
      </c>
      <c r="C202" s="84" t="s">
        <v>179</v>
      </c>
      <c r="D202" s="85"/>
      <c r="E202" s="86" t="s">
        <v>79</v>
      </c>
      <c r="F202" s="87">
        <v>12</v>
      </c>
      <c r="G202" s="90"/>
      <c r="H202" s="48">
        <f>ROUND(G202*F202,2)</f>
        <v>0</v>
      </c>
      <c r="I202" s="9">
        <f ca="1" t="shared" si="11"/>
      </c>
      <c r="J202" s="2" t="str">
        <f t="shared" si="15"/>
        <v>B121rlC5 sq.m. to 20 sq.m.m²</v>
      </c>
      <c r="K202" s="3" t="e">
        <f>MATCH(J202,#REF!,0)</f>
        <v>#REF!</v>
      </c>
      <c r="L202" s="4" t="str">
        <f ca="1" t="shared" si="12"/>
        <v>F0</v>
      </c>
      <c r="M202" s="4" t="str">
        <f ca="1" t="shared" si="13"/>
        <v>C2</v>
      </c>
      <c r="N202" s="4" t="str">
        <f ca="1" t="shared" si="14"/>
        <v>C2</v>
      </c>
    </row>
    <row r="203" spans="1:14" s="51" customFormat="1" ht="30" customHeight="1">
      <c r="A203" s="54" t="s">
        <v>203</v>
      </c>
      <c r="B203" s="42" t="s">
        <v>53</v>
      </c>
      <c r="C203" s="43" t="s">
        <v>67</v>
      </c>
      <c r="D203" s="44" t="s">
        <v>219</v>
      </c>
      <c r="E203" s="45"/>
      <c r="F203" s="46"/>
      <c r="G203" s="156"/>
      <c r="H203" s="48"/>
      <c r="I203" s="9" t="str">
        <f ca="1" t="shared" si="11"/>
        <v>LOCKED</v>
      </c>
      <c r="J203" s="2" t="str">
        <f t="shared" si="15"/>
        <v>B154rlConcrete Curb RenewalCW 3240-R10</v>
      </c>
      <c r="K203" s="3" t="e">
        <f>MATCH(J203,#REF!,0)</f>
        <v>#REF!</v>
      </c>
      <c r="L203" s="4" t="str">
        <f ca="1" t="shared" si="12"/>
        <v>F0</v>
      </c>
      <c r="M203" s="4" t="str">
        <f ca="1" t="shared" si="13"/>
        <v>G</v>
      </c>
      <c r="N203" s="4" t="str">
        <f ca="1" t="shared" si="14"/>
        <v>C2</v>
      </c>
    </row>
    <row r="204" spans="1:14" s="94" customFormat="1" ht="30" customHeight="1">
      <c r="A204" s="43" t="s">
        <v>207</v>
      </c>
      <c r="B204" s="56" t="s">
        <v>116</v>
      </c>
      <c r="C204" s="43" t="s">
        <v>229</v>
      </c>
      <c r="D204" s="44" t="s">
        <v>129</v>
      </c>
      <c r="E204" s="45" t="s">
        <v>82</v>
      </c>
      <c r="F204" s="114">
        <v>10</v>
      </c>
      <c r="G204" s="81"/>
      <c r="H204" s="48">
        <f>ROUND(G204*F204,2)</f>
        <v>0</v>
      </c>
      <c r="I204" s="9">
        <f aca="true" ca="1" t="shared" si="16" ref="I204:I267">IF(CELL("protect",$G204)=1,"LOCKED","")</f>
      </c>
      <c r="J204" s="2" t="str">
        <f t="shared" si="15"/>
        <v>B167rlModified Barrier (150 mm reveal ht, Dowelled)SD-203Bm</v>
      </c>
      <c r="K204" s="3" t="e">
        <f>MATCH(J204,#REF!,0)</f>
        <v>#REF!</v>
      </c>
      <c r="L204" s="4" t="str">
        <f aca="true" ca="1" t="shared" si="17" ref="L204:L267">CELL("format",$F204)</f>
        <v>F0</v>
      </c>
      <c r="M204" s="4" t="str">
        <f aca="true" ca="1" t="shared" si="18" ref="M204:M267">CELL("format",$G204)</f>
        <v>C2</v>
      </c>
      <c r="N204" s="4" t="str">
        <f aca="true" ca="1" t="shared" si="19" ref="N204:N267">CELL("format",$H204)</f>
        <v>C2</v>
      </c>
    </row>
    <row r="205" spans="1:14" ht="36" customHeight="1">
      <c r="A205" s="54" t="s">
        <v>222</v>
      </c>
      <c r="B205" s="56" t="s">
        <v>117</v>
      </c>
      <c r="C205" s="43" t="s">
        <v>220</v>
      </c>
      <c r="D205" s="44" t="s">
        <v>185</v>
      </c>
      <c r="E205" s="45" t="s">
        <v>82</v>
      </c>
      <c r="F205" s="46">
        <v>20</v>
      </c>
      <c r="G205" s="81"/>
      <c r="H205" s="48">
        <f>ROUND(G205*F205,2)</f>
        <v>0</v>
      </c>
      <c r="I205" s="9">
        <f ca="1" t="shared" si="16"/>
      </c>
      <c r="J205" s="2" t="str">
        <f aca="true" t="shared" si="20" ref="J205:J268">CLEAN(CONCATENATE(TRIM($A205),TRIM($C205),IF(LEFT($D205)&lt;&gt;"E",TRIM($D205),),TRIM($E205)))</f>
        <v>B184rlACurb Ramp (8-12 mm reveal ht, Monolithic)SD-229C,Dm</v>
      </c>
      <c r="K205" s="3" t="e">
        <f>MATCH(J205,#REF!,0)</f>
        <v>#REF!</v>
      </c>
      <c r="L205" s="4" t="str">
        <f ca="1" t="shared" si="17"/>
        <v>F0</v>
      </c>
      <c r="M205" s="4" t="str">
        <f ca="1" t="shared" si="18"/>
        <v>C2</v>
      </c>
      <c r="N205" s="4" t="str">
        <f ca="1" t="shared" si="19"/>
        <v>C2</v>
      </c>
    </row>
    <row r="206" spans="1:14" ht="36" customHeight="1">
      <c r="A206" s="54" t="s">
        <v>143</v>
      </c>
      <c r="B206" s="42" t="s">
        <v>156</v>
      </c>
      <c r="C206" s="43" t="s">
        <v>119</v>
      </c>
      <c r="D206" s="44" t="s">
        <v>232</v>
      </c>
      <c r="E206" s="45" t="s">
        <v>79</v>
      </c>
      <c r="F206" s="46">
        <v>10</v>
      </c>
      <c r="G206" s="81"/>
      <c r="H206" s="48">
        <f>ROUND(G206*F206,2)</f>
        <v>0</v>
      </c>
      <c r="I206" s="9">
        <f ca="1" t="shared" si="16"/>
      </c>
      <c r="J206" s="2" t="str">
        <f t="shared" si="20"/>
        <v>B199Construction of Asphalt PatchesCW 3410-R12m²</v>
      </c>
      <c r="K206" s="3" t="e">
        <f>MATCH(J206,#REF!,0)</f>
        <v>#REF!</v>
      </c>
      <c r="L206" s="4" t="str">
        <f ca="1" t="shared" si="17"/>
        <v>F0</v>
      </c>
      <c r="M206" s="4" t="str">
        <f ca="1" t="shared" si="18"/>
        <v>C2</v>
      </c>
      <c r="N206" s="4" t="str">
        <f ca="1" t="shared" si="19"/>
        <v>C2</v>
      </c>
    </row>
    <row r="207" spans="1:14" ht="36" customHeight="1">
      <c r="A207" s="54" t="s">
        <v>209</v>
      </c>
      <c r="B207" s="42" t="s">
        <v>54</v>
      </c>
      <c r="C207" s="43" t="s">
        <v>217</v>
      </c>
      <c r="D207" s="44" t="s">
        <v>226</v>
      </c>
      <c r="E207" s="45" t="s">
        <v>81</v>
      </c>
      <c r="F207" s="100">
        <v>2</v>
      </c>
      <c r="G207" s="81"/>
      <c r="H207" s="48">
        <f>ROUND(G207*F207,2)</f>
        <v>0</v>
      </c>
      <c r="I207" s="9">
        <f ca="1" t="shared" si="16"/>
      </c>
      <c r="J207" s="2" t="str">
        <f t="shared" si="20"/>
        <v>B219Detectable Warning Surface TilesCW 3326-R3each</v>
      </c>
      <c r="K207" s="3" t="e">
        <f>MATCH(J207,#REF!,0)</f>
        <v>#REF!</v>
      </c>
      <c r="L207" s="4" t="str">
        <f ca="1" t="shared" si="17"/>
        <v>F0</v>
      </c>
      <c r="M207" s="4" t="str">
        <f ca="1" t="shared" si="18"/>
        <v>C2</v>
      </c>
      <c r="N207" s="4" t="str">
        <f ca="1" t="shared" si="19"/>
        <v>C2</v>
      </c>
    </row>
    <row r="208" spans="1:14" s="49" customFormat="1" ht="30" customHeight="1">
      <c r="A208" s="36"/>
      <c r="B208" s="29"/>
      <c r="C208" s="52" t="s">
        <v>89</v>
      </c>
      <c r="D208" s="39"/>
      <c r="E208" s="62"/>
      <c r="F208" s="40"/>
      <c r="G208" s="154"/>
      <c r="H208" s="155"/>
      <c r="I208" s="9" t="str">
        <f ca="1" t="shared" si="16"/>
        <v>LOCKED</v>
      </c>
      <c r="J208" s="2" t="str">
        <f t="shared" si="20"/>
        <v>ADJUSTMENTS</v>
      </c>
      <c r="K208" s="3" t="e">
        <f>MATCH(J208,#REF!,0)</f>
        <v>#REF!</v>
      </c>
      <c r="L208" s="4" t="str">
        <f ca="1" t="shared" si="17"/>
        <v>G</v>
      </c>
      <c r="M208" s="4" t="str">
        <f ca="1" t="shared" si="18"/>
        <v>C2</v>
      </c>
      <c r="N208" s="4" t="str">
        <f ca="1" t="shared" si="19"/>
        <v>C2</v>
      </c>
    </row>
    <row r="209" spans="1:14" s="51" customFormat="1" ht="30" customHeight="1">
      <c r="A209" s="101" t="s">
        <v>94</v>
      </c>
      <c r="B209" s="102" t="s">
        <v>55</v>
      </c>
      <c r="C209" s="65" t="s">
        <v>231</v>
      </c>
      <c r="D209" s="63" t="s">
        <v>230</v>
      </c>
      <c r="E209" s="86" t="s">
        <v>81</v>
      </c>
      <c r="F209" s="103">
        <v>1</v>
      </c>
      <c r="G209" s="81"/>
      <c r="H209" s="48">
        <f>ROUND(G209*F209,2)</f>
        <v>0</v>
      </c>
      <c r="I209" s="9">
        <f ca="1" t="shared" si="16"/>
      </c>
      <c r="J209" s="2" t="str">
        <f t="shared" si="20"/>
        <v>F001Adjustment of Manholes/Catch Basins FramesCW 3210-R8each</v>
      </c>
      <c r="K209" s="3" t="e">
        <f>MATCH(J209,#REF!,0)</f>
        <v>#REF!</v>
      </c>
      <c r="L209" s="4" t="str">
        <f ca="1" t="shared" si="17"/>
        <v>F0</v>
      </c>
      <c r="M209" s="4" t="str">
        <f ca="1" t="shared" si="18"/>
        <v>C2</v>
      </c>
      <c r="N209" s="4" t="str">
        <f ca="1" t="shared" si="19"/>
        <v>C2</v>
      </c>
    </row>
    <row r="210" spans="1:14" s="51" customFormat="1" ht="30" customHeight="1">
      <c r="A210" s="36"/>
      <c r="B210" s="37"/>
      <c r="C210" s="52" t="s">
        <v>90</v>
      </c>
      <c r="D210" s="39"/>
      <c r="E210" s="53"/>
      <c r="F210" s="39"/>
      <c r="G210" s="154"/>
      <c r="H210" s="155"/>
      <c r="I210" s="9" t="str">
        <f ca="1" t="shared" si="16"/>
        <v>LOCKED</v>
      </c>
      <c r="J210" s="2" t="str">
        <f t="shared" si="20"/>
        <v>LANDSCAPING</v>
      </c>
      <c r="K210" s="3" t="e">
        <f>MATCH(J210,#REF!,0)</f>
        <v>#REF!</v>
      </c>
      <c r="L210" s="4" t="str">
        <f ca="1" t="shared" si="17"/>
        <v>F0</v>
      </c>
      <c r="M210" s="4" t="str">
        <f ca="1" t="shared" si="18"/>
        <v>C2</v>
      </c>
      <c r="N210" s="4" t="str">
        <f ca="1" t="shared" si="19"/>
        <v>C2</v>
      </c>
    </row>
    <row r="211" spans="1:14" s="35" customFormat="1" ht="30" customHeight="1">
      <c r="A211" s="54" t="s">
        <v>101</v>
      </c>
      <c r="B211" s="42" t="s">
        <v>136</v>
      </c>
      <c r="C211" s="43" t="s">
        <v>58</v>
      </c>
      <c r="D211" s="44" t="s">
        <v>4</v>
      </c>
      <c r="E211" s="45"/>
      <c r="F211" s="46"/>
      <c r="G211" s="156"/>
      <c r="H211" s="48"/>
      <c r="I211" s="9" t="str">
        <f ca="1" t="shared" si="16"/>
        <v>LOCKED</v>
      </c>
      <c r="J211" s="2" t="str">
        <f t="shared" si="20"/>
        <v>G001SoddingCW 3510-R9</v>
      </c>
      <c r="K211" s="3" t="e">
        <f>MATCH(J211,#REF!,0)</f>
        <v>#REF!</v>
      </c>
      <c r="L211" s="4" t="str">
        <f ca="1" t="shared" si="17"/>
        <v>F0</v>
      </c>
      <c r="M211" s="4" t="str">
        <f ca="1" t="shared" si="18"/>
        <v>G</v>
      </c>
      <c r="N211" s="4" t="str">
        <f ca="1" t="shared" si="19"/>
        <v>C2</v>
      </c>
    </row>
    <row r="212" spans="1:14" s="35" customFormat="1" ht="30" customHeight="1">
      <c r="A212" s="54" t="s">
        <v>102</v>
      </c>
      <c r="B212" s="59" t="s">
        <v>116</v>
      </c>
      <c r="C212" s="43" t="s">
        <v>212</v>
      </c>
      <c r="D212" s="44"/>
      <c r="E212" s="45" t="s">
        <v>79</v>
      </c>
      <c r="F212" s="46">
        <v>165</v>
      </c>
      <c r="G212" s="47"/>
      <c r="H212" s="48">
        <f>ROUND(G212*F212,2)</f>
        <v>0</v>
      </c>
      <c r="I212" s="9">
        <f ca="1" t="shared" si="16"/>
      </c>
      <c r="J212" s="2" t="str">
        <f t="shared" si="20"/>
        <v>G002width &lt; 600 mmm²</v>
      </c>
      <c r="K212" s="3" t="e">
        <f>MATCH(J212,#REF!,0)</f>
        <v>#REF!</v>
      </c>
      <c r="L212" s="4" t="str">
        <f ca="1" t="shared" si="17"/>
        <v>F0</v>
      </c>
      <c r="M212" s="4" t="str">
        <f ca="1" t="shared" si="18"/>
        <v>C2</v>
      </c>
      <c r="N212" s="4" t="str">
        <f ca="1" t="shared" si="19"/>
        <v>C2</v>
      </c>
    </row>
    <row r="213" spans="1:14" ht="36" customHeight="1">
      <c r="A213" s="54" t="s">
        <v>103</v>
      </c>
      <c r="B213" s="59" t="s">
        <v>117</v>
      </c>
      <c r="C213" s="43" t="s">
        <v>213</v>
      </c>
      <c r="D213" s="44"/>
      <c r="E213" s="45" t="s">
        <v>79</v>
      </c>
      <c r="F213" s="46">
        <v>335</v>
      </c>
      <c r="G213" s="47"/>
      <c r="H213" s="48">
        <f>ROUND(G213*F213,2)</f>
        <v>0</v>
      </c>
      <c r="I213" s="9">
        <f ca="1" t="shared" si="16"/>
      </c>
      <c r="J213" s="2" t="str">
        <f t="shared" si="20"/>
        <v>G003width &gt; or = 600 mmm²</v>
      </c>
      <c r="K213" s="3" t="e">
        <f>MATCH(J213,#REF!,0)</f>
        <v>#REF!</v>
      </c>
      <c r="L213" s="4" t="str">
        <f ca="1" t="shared" si="17"/>
        <v>F0</v>
      </c>
      <c r="M213" s="4" t="str">
        <f ca="1" t="shared" si="18"/>
        <v>C2</v>
      </c>
      <c r="N213" s="4" t="str">
        <f ca="1" t="shared" si="19"/>
        <v>C2</v>
      </c>
    </row>
    <row r="214" spans="1:14" s="49" customFormat="1" ht="30.75" customHeight="1">
      <c r="A214" s="104"/>
      <c r="B214" s="34" t="str">
        <f>B189</f>
        <v>F</v>
      </c>
      <c r="C214" s="188" t="str">
        <f>C189</f>
        <v>SIDEWALK RENEWAL- BRONX AVENUE (BOTH SIDES) - GATEWAY ROAD TO GREY STREET</v>
      </c>
      <c r="D214" s="188"/>
      <c r="E214" s="188"/>
      <c r="F214" s="188"/>
      <c r="G214" s="159" t="s">
        <v>241</v>
      </c>
      <c r="H214" s="159">
        <f>SUM(H191:H213)</f>
        <v>0</v>
      </c>
      <c r="I214" s="9" t="str">
        <f ca="1" t="shared" si="16"/>
        <v>LOCKED</v>
      </c>
      <c r="J214" s="2" t="str">
        <f t="shared" si="20"/>
        <v>SIDEWALK RENEWAL- BRONX AVENUE (BOTH SIDES) - GATEWAY ROAD TO GREY STREET</v>
      </c>
      <c r="K214" s="3" t="e">
        <f>MATCH(J214,#REF!,0)</f>
        <v>#REF!</v>
      </c>
      <c r="L214" s="4" t="str">
        <f ca="1" t="shared" si="17"/>
        <v>F0</v>
      </c>
      <c r="M214" s="4" t="str">
        <f ca="1" t="shared" si="18"/>
        <v>C2</v>
      </c>
      <c r="N214" s="4" t="str">
        <f ca="1" t="shared" si="19"/>
        <v>C2</v>
      </c>
    </row>
    <row r="215" spans="1:14" s="51" customFormat="1" ht="30" customHeight="1">
      <c r="A215" s="112"/>
      <c r="B215" s="34" t="s">
        <v>167</v>
      </c>
      <c r="C215" s="194" t="s">
        <v>327</v>
      </c>
      <c r="D215" s="195"/>
      <c r="E215" s="195"/>
      <c r="F215" s="195"/>
      <c r="G215" s="195"/>
      <c r="H215" s="196"/>
      <c r="I215" s="9" t="str">
        <f ca="1" t="shared" si="16"/>
        <v>LOCKED</v>
      </c>
      <c r="J215" s="2" t="str">
        <f t="shared" si="20"/>
        <v>SIDEWALK RENEWAL- THOM AVENUE EAST (SOUTH SIDE) - DAY STREET TO WABASHA STREET</v>
      </c>
      <c r="K215" s="3" t="e">
        <f>MATCH(J215,#REF!,0)</f>
        <v>#REF!</v>
      </c>
      <c r="L215" s="4" t="str">
        <f ca="1" t="shared" si="17"/>
        <v>F0</v>
      </c>
      <c r="M215" s="4" t="str">
        <f ca="1" t="shared" si="18"/>
        <v>F0</v>
      </c>
      <c r="N215" s="4" t="str">
        <f ca="1" t="shared" si="19"/>
        <v>F0</v>
      </c>
    </row>
    <row r="216" spans="1:14" ht="36" customHeight="1">
      <c r="A216" s="36"/>
      <c r="B216" s="37"/>
      <c r="C216" s="38" t="s">
        <v>86</v>
      </c>
      <c r="D216" s="39"/>
      <c r="E216" s="40" t="s">
        <v>74</v>
      </c>
      <c r="F216" s="40" t="s">
        <v>74</v>
      </c>
      <c r="G216" s="154" t="s">
        <v>74</v>
      </c>
      <c r="H216" s="155"/>
      <c r="I216" s="9" t="str">
        <f ca="1" t="shared" si="16"/>
        <v>LOCKED</v>
      </c>
      <c r="J216" s="2" t="str">
        <f t="shared" si="20"/>
        <v>EARTH AND BASE WORKS</v>
      </c>
      <c r="K216" s="3" t="e">
        <f>MATCH(J216,#REF!,0)</f>
        <v>#REF!</v>
      </c>
      <c r="L216" s="4" t="str">
        <f ca="1" t="shared" si="17"/>
        <v>G</v>
      </c>
      <c r="M216" s="4" t="str">
        <f ca="1" t="shared" si="18"/>
        <v>C2</v>
      </c>
      <c r="N216" s="4" t="str">
        <f ca="1" t="shared" si="19"/>
        <v>C2</v>
      </c>
    </row>
    <row r="217" spans="1:14" s="51" customFormat="1" ht="30" customHeight="1">
      <c r="A217" s="41" t="s">
        <v>104</v>
      </c>
      <c r="B217" s="42" t="s">
        <v>56</v>
      </c>
      <c r="C217" s="43" t="s">
        <v>108</v>
      </c>
      <c r="D217" s="44" t="s">
        <v>223</v>
      </c>
      <c r="E217" s="45" t="s">
        <v>80</v>
      </c>
      <c r="F217" s="46">
        <v>30</v>
      </c>
      <c r="G217" s="47"/>
      <c r="H217" s="48">
        <f>ROUND(G217*F217,2)</f>
        <v>0</v>
      </c>
      <c r="I217" s="9">
        <f ca="1" t="shared" si="16"/>
      </c>
      <c r="J217" s="2" t="str">
        <f t="shared" si="20"/>
        <v>A010Supplying and Placing Base Course MaterialCW 3110-R19m³</v>
      </c>
      <c r="K217" s="3" t="e">
        <f>MATCH(J217,#REF!,0)</f>
        <v>#REF!</v>
      </c>
      <c r="L217" s="4" t="str">
        <f ca="1" t="shared" si="17"/>
        <v>F0</v>
      </c>
      <c r="M217" s="4" t="str">
        <f ca="1" t="shared" si="18"/>
        <v>C2</v>
      </c>
      <c r="N217" s="4" t="str">
        <f ca="1" t="shared" si="19"/>
        <v>C2</v>
      </c>
    </row>
    <row r="218" spans="1:14" s="51" customFormat="1" ht="30" customHeight="1">
      <c r="A218" s="50" t="s">
        <v>105</v>
      </c>
      <c r="B218" s="42" t="s">
        <v>57</v>
      </c>
      <c r="C218" s="43" t="s">
        <v>28</v>
      </c>
      <c r="D218" s="44" t="s">
        <v>223</v>
      </c>
      <c r="E218" s="45" t="s">
        <v>79</v>
      </c>
      <c r="F218" s="46">
        <v>400</v>
      </c>
      <c r="G218" s="47"/>
      <c r="H218" s="48">
        <f>ROUND(G218*F218,2)</f>
        <v>0</v>
      </c>
      <c r="I218" s="9">
        <f ca="1" t="shared" si="16"/>
      </c>
      <c r="J218" s="2" t="str">
        <f t="shared" si="20"/>
        <v>A012Grading of BoulevardsCW 3110-R19m²</v>
      </c>
      <c r="K218" s="3" t="e">
        <f>MATCH(J218,#REF!,0)</f>
        <v>#REF!</v>
      </c>
      <c r="L218" s="4" t="str">
        <f ca="1" t="shared" si="17"/>
        <v>F0</v>
      </c>
      <c r="M218" s="4" t="str">
        <f ca="1" t="shared" si="18"/>
        <v>C2</v>
      </c>
      <c r="N218" s="4" t="str">
        <f ca="1" t="shared" si="19"/>
        <v>C2</v>
      </c>
    </row>
    <row r="219" spans="1:14" s="51" customFormat="1" ht="30" customHeight="1">
      <c r="A219" s="36"/>
      <c r="B219" s="37"/>
      <c r="C219" s="52" t="s">
        <v>239</v>
      </c>
      <c r="D219" s="39"/>
      <c r="E219" s="53"/>
      <c r="F219" s="39"/>
      <c r="G219" s="154"/>
      <c r="H219" s="155"/>
      <c r="I219" s="9" t="str">
        <f ca="1" t="shared" si="16"/>
        <v>LOCKED</v>
      </c>
      <c r="J219" s="2" t="str">
        <f t="shared" si="20"/>
        <v>ROADWORKS - RENEWALS</v>
      </c>
      <c r="K219" s="3" t="e">
        <f>MATCH(J219,#REF!,0)</f>
        <v>#REF!</v>
      </c>
      <c r="L219" s="4" t="str">
        <f ca="1" t="shared" si="17"/>
        <v>F0</v>
      </c>
      <c r="M219" s="4" t="str">
        <f ca="1" t="shared" si="18"/>
        <v>C2</v>
      </c>
      <c r="N219" s="4" t="str">
        <f ca="1" t="shared" si="19"/>
        <v>C2</v>
      </c>
    </row>
    <row r="220" spans="1:14" s="51" customFormat="1" ht="30" customHeight="1">
      <c r="A220" s="54" t="s">
        <v>106</v>
      </c>
      <c r="B220" s="42" t="s">
        <v>208</v>
      </c>
      <c r="C220" s="43" t="s">
        <v>70</v>
      </c>
      <c r="D220" s="44" t="s">
        <v>221</v>
      </c>
      <c r="E220" s="45"/>
      <c r="F220" s="46"/>
      <c r="G220" s="156"/>
      <c r="H220" s="48"/>
      <c r="I220" s="9" t="str">
        <f ca="1" t="shared" si="16"/>
        <v>LOCKED</v>
      </c>
      <c r="J220" s="2" t="str">
        <f t="shared" si="20"/>
        <v>B097Drilled Tie BarsCW 3230-R8</v>
      </c>
      <c r="K220" s="3" t="e">
        <f>MATCH(J220,#REF!,0)</f>
        <v>#REF!</v>
      </c>
      <c r="L220" s="4" t="str">
        <f ca="1" t="shared" si="17"/>
        <v>F0</v>
      </c>
      <c r="M220" s="4" t="str">
        <f ca="1" t="shared" si="18"/>
        <v>G</v>
      </c>
      <c r="N220" s="4" t="str">
        <f ca="1" t="shared" si="19"/>
        <v>C2</v>
      </c>
    </row>
    <row r="221" spans="1:14" s="51" customFormat="1" ht="30" customHeight="1">
      <c r="A221" s="55" t="s">
        <v>224</v>
      </c>
      <c r="B221" s="56" t="s">
        <v>116</v>
      </c>
      <c r="C221" s="57" t="s">
        <v>225</v>
      </c>
      <c r="D221" s="56" t="s">
        <v>74</v>
      </c>
      <c r="E221" s="56" t="s">
        <v>81</v>
      </c>
      <c r="F221" s="46">
        <v>25</v>
      </c>
      <c r="G221" s="47"/>
      <c r="H221" s="48">
        <f>ROUND(G221*F221,2)</f>
        <v>0</v>
      </c>
      <c r="I221" s="9">
        <f ca="1" t="shared" si="16"/>
      </c>
      <c r="J221" s="2" t="str">
        <f t="shared" si="20"/>
        <v>B097A15 M Deformed Tie Bareach</v>
      </c>
      <c r="K221" s="3" t="e">
        <f>MATCH(J221,#REF!,0)</f>
        <v>#REF!</v>
      </c>
      <c r="L221" s="4" t="str">
        <f ca="1" t="shared" si="17"/>
        <v>F0</v>
      </c>
      <c r="M221" s="4" t="str">
        <f ca="1" t="shared" si="18"/>
        <v>C2</v>
      </c>
      <c r="N221" s="4" t="str">
        <f ca="1" t="shared" si="19"/>
        <v>C2</v>
      </c>
    </row>
    <row r="222" spans="1:14" s="51" customFormat="1" ht="30" customHeight="1">
      <c r="A222" s="54" t="s">
        <v>193</v>
      </c>
      <c r="B222" s="42" t="s">
        <v>257</v>
      </c>
      <c r="C222" s="43" t="s">
        <v>112</v>
      </c>
      <c r="D222" s="44" t="s">
        <v>0</v>
      </c>
      <c r="E222" s="45"/>
      <c r="F222" s="46"/>
      <c r="G222" s="156"/>
      <c r="H222" s="48"/>
      <c r="I222" s="9" t="str">
        <f ca="1" t="shared" si="16"/>
        <v>LOCKED</v>
      </c>
      <c r="J222" s="2" t="str">
        <f t="shared" si="20"/>
        <v>B114rlMiscellaneous Concrete Slab RenewalCW 3235-R9</v>
      </c>
      <c r="K222" s="3" t="e">
        <f>MATCH(J222,#REF!,0)</f>
        <v>#REF!</v>
      </c>
      <c r="L222" s="4" t="str">
        <f ca="1" t="shared" si="17"/>
        <v>F0</v>
      </c>
      <c r="M222" s="4" t="str">
        <f ca="1" t="shared" si="18"/>
        <v>G</v>
      </c>
      <c r="N222" s="4" t="str">
        <f ca="1" t="shared" si="19"/>
        <v>C2</v>
      </c>
    </row>
    <row r="223" spans="1:14" s="51" customFormat="1" ht="30" customHeight="1">
      <c r="A223" s="54" t="s">
        <v>194</v>
      </c>
      <c r="B223" s="59" t="s">
        <v>242</v>
      </c>
      <c r="C223" s="43" t="s">
        <v>2</v>
      </c>
      <c r="D223" s="44" t="s">
        <v>128</v>
      </c>
      <c r="E223" s="45"/>
      <c r="F223" s="46"/>
      <c r="G223" s="156"/>
      <c r="H223" s="48"/>
      <c r="I223" s="9" t="str">
        <f ca="1" t="shared" si="16"/>
        <v>LOCKED</v>
      </c>
      <c r="J223" s="2" t="str">
        <f t="shared" si="20"/>
        <v>B118rl100 mm SidewalkSD-228A</v>
      </c>
      <c r="K223" s="3" t="e">
        <f>MATCH(J223,#REF!,0)</f>
        <v>#REF!</v>
      </c>
      <c r="L223" s="4" t="str">
        <f ca="1" t="shared" si="17"/>
        <v>F0</v>
      </c>
      <c r="M223" s="4" t="str">
        <f ca="1" t="shared" si="18"/>
        <v>G</v>
      </c>
      <c r="N223" s="4" t="str">
        <f ca="1" t="shared" si="19"/>
        <v>C2</v>
      </c>
    </row>
    <row r="224" spans="1:14" s="51" customFormat="1" ht="30" customHeight="1">
      <c r="A224" s="54" t="s">
        <v>195</v>
      </c>
      <c r="B224" s="58" t="s">
        <v>176</v>
      </c>
      <c r="C224" s="43" t="s">
        <v>177</v>
      </c>
      <c r="D224" s="44"/>
      <c r="E224" s="45" t="s">
        <v>79</v>
      </c>
      <c r="F224" s="46">
        <v>5</v>
      </c>
      <c r="G224" s="81"/>
      <c r="H224" s="48">
        <f>ROUND(G224*F224,2)</f>
        <v>0</v>
      </c>
      <c r="I224" s="9">
        <f ca="1" t="shared" si="16"/>
      </c>
      <c r="J224" s="2" t="str">
        <f t="shared" si="20"/>
        <v>B119rlLess than 5 sq.m.m²</v>
      </c>
      <c r="K224" s="3" t="e">
        <f>MATCH(J224,#REF!,0)</f>
        <v>#REF!</v>
      </c>
      <c r="L224" s="4" t="str">
        <f ca="1" t="shared" si="17"/>
        <v>F0</v>
      </c>
      <c r="M224" s="4" t="str">
        <f ca="1" t="shared" si="18"/>
        <v>C2</v>
      </c>
      <c r="N224" s="4" t="str">
        <f ca="1" t="shared" si="19"/>
        <v>C2</v>
      </c>
    </row>
    <row r="225" spans="1:14" s="49" customFormat="1" ht="30" customHeight="1">
      <c r="A225" s="54" t="s">
        <v>196</v>
      </c>
      <c r="B225" s="58" t="s">
        <v>178</v>
      </c>
      <c r="C225" s="43" t="s">
        <v>179</v>
      </c>
      <c r="D225" s="44"/>
      <c r="E225" s="45" t="s">
        <v>79</v>
      </c>
      <c r="F225" s="46">
        <v>25</v>
      </c>
      <c r="G225" s="81"/>
      <c r="H225" s="48">
        <f>ROUND(G225*F225,2)</f>
        <v>0</v>
      </c>
      <c r="I225" s="9">
        <f ca="1" t="shared" si="16"/>
      </c>
      <c r="J225" s="2" t="str">
        <f t="shared" si="20"/>
        <v>B120rl5 sq.m. to 20 sq.m.m²</v>
      </c>
      <c r="K225" s="3" t="e">
        <f>MATCH(J225,#REF!,0)</f>
        <v>#REF!</v>
      </c>
      <c r="L225" s="4" t="str">
        <f ca="1" t="shared" si="17"/>
        <v>F0</v>
      </c>
      <c r="M225" s="4" t="str">
        <f ca="1" t="shared" si="18"/>
        <v>C2</v>
      </c>
      <c r="N225" s="4" t="str">
        <f ca="1" t="shared" si="19"/>
        <v>C2</v>
      </c>
    </row>
    <row r="226" spans="1:14" s="51" customFormat="1" ht="30" customHeight="1">
      <c r="A226" s="54" t="s">
        <v>197</v>
      </c>
      <c r="B226" s="58" t="s">
        <v>180</v>
      </c>
      <c r="C226" s="43" t="s">
        <v>181</v>
      </c>
      <c r="D226" s="44" t="s">
        <v>74</v>
      </c>
      <c r="E226" s="45" t="s">
        <v>79</v>
      </c>
      <c r="F226" s="46">
        <v>460</v>
      </c>
      <c r="G226" s="81"/>
      <c r="H226" s="48">
        <f>ROUND(G226*F226,2)</f>
        <v>0</v>
      </c>
      <c r="I226" s="9">
        <f ca="1" t="shared" si="16"/>
      </c>
      <c r="J226" s="2" t="str">
        <f t="shared" si="20"/>
        <v>B121rlGreater than 20 sq.m.m²</v>
      </c>
      <c r="K226" s="3" t="e">
        <f>MATCH(J226,#REF!,0)</f>
        <v>#REF!</v>
      </c>
      <c r="L226" s="4" t="str">
        <f ca="1" t="shared" si="17"/>
        <v>F0</v>
      </c>
      <c r="M226" s="4" t="str">
        <f ca="1" t="shared" si="18"/>
        <v>C2</v>
      </c>
      <c r="N226" s="4" t="str">
        <f ca="1" t="shared" si="19"/>
        <v>C2</v>
      </c>
    </row>
    <row r="227" spans="1:14" s="51" customFormat="1" ht="30" customHeight="1">
      <c r="A227" s="54" t="s">
        <v>140</v>
      </c>
      <c r="B227" s="42" t="s">
        <v>258</v>
      </c>
      <c r="C227" s="43" t="s">
        <v>130</v>
      </c>
      <c r="D227" s="44" t="s">
        <v>0</v>
      </c>
      <c r="E227" s="45" t="s">
        <v>79</v>
      </c>
      <c r="F227" s="46">
        <v>25</v>
      </c>
      <c r="G227" s="115"/>
      <c r="H227" s="48">
        <f>ROUND(G227*F227,2)</f>
        <v>0</v>
      </c>
      <c r="I227" s="9">
        <f ca="1" t="shared" si="16"/>
      </c>
      <c r="J227" s="2" t="str">
        <f t="shared" si="20"/>
        <v>B124Adjustment of Precast Sidewalk BlocksCW 3235-R9m²</v>
      </c>
      <c r="K227" s="3" t="e">
        <f>MATCH(J227,#REF!,0)</f>
        <v>#REF!</v>
      </c>
      <c r="L227" s="4" t="str">
        <f ca="1" t="shared" si="17"/>
        <v>F0</v>
      </c>
      <c r="M227" s="4" t="str">
        <f ca="1" t="shared" si="18"/>
        <v>C2</v>
      </c>
      <c r="N227" s="4" t="str">
        <f ca="1" t="shared" si="19"/>
        <v>C2</v>
      </c>
    </row>
    <row r="228" spans="1:14" s="51" customFormat="1" ht="30" customHeight="1">
      <c r="A228" s="54" t="s">
        <v>199</v>
      </c>
      <c r="B228" s="42" t="s">
        <v>259</v>
      </c>
      <c r="C228" s="43" t="s">
        <v>113</v>
      </c>
      <c r="D228" s="44" t="s">
        <v>219</v>
      </c>
      <c r="E228" s="45"/>
      <c r="F228" s="46"/>
      <c r="G228" s="156"/>
      <c r="H228" s="48"/>
      <c r="I228" s="9" t="str">
        <f ca="1" t="shared" si="16"/>
        <v>LOCKED</v>
      </c>
      <c r="J228" s="2" t="str">
        <f t="shared" si="20"/>
        <v>B126rConcrete Curb RemovalCW 3240-R10</v>
      </c>
      <c r="K228" s="3" t="e">
        <f>MATCH(J228,#REF!,0)</f>
        <v>#REF!</v>
      </c>
      <c r="L228" s="4" t="str">
        <f ca="1" t="shared" si="17"/>
        <v>F0</v>
      </c>
      <c r="M228" s="4" t="str">
        <f ca="1" t="shared" si="18"/>
        <v>G</v>
      </c>
      <c r="N228" s="4" t="str">
        <f ca="1" t="shared" si="19"/>
        <v>C2</v>
      </c>
    </row>
    <row r="229" spans="1:14" s="51" customFormat="1" ht="30" customHeight="1">
      <c r="A229" s="54" t="s">
        <v>200</v>
      </c>
      <c r="B229" s="59" t="s">
        <v>116</v>
      </c>
      <c r="C229" s="43" t="s">
        <v>227</v>
      </c>
      <c r="D229" s="44" t="s">
        <v>74</v>
      </c>
      <c r="E229" s="45" t="s">
        <v>82</v>
      </c>
      <c r="F229" s="46">
        <v>10</v>
      </c>
      <c r="G229" s="81"/>
      <c r="H229" s="48">
        <f>ROUND(G229*F229,2)</f>
        <v>0</v>
      </c>
      <c r="I229" s="9">
        <f ca="1" t="shared" si="16"/>
      </c>
      <c r="J229" s="2" t="str">
        <f t="shared" si="20"/>
        <v>B127rBarrier Integralm</v>
      </c>
      <c r="K229" s="3" t="e">
        <f>MATCH(J229,#REF!,0)</f>
        <v>#REF!</v>
      </c>
      <c r="L229" s="4" t="str">
        <f ca="1" t="shared" si="17"/>
        <v>F0</v>
      </c>
      <c r="M229" s="4" t="str">
        <f ca="1" t="shared" si="18"/>
        <v>C2</v>
      </c>
      <c r="N229" s="4" t="str">
        <f ca="1" t="shared" si="19"/>
        <v>C2</v>
      </c>
    </row>
    <row r="230" spans="1:14" s="51" customFormat="1" ht="30" customHeight="1">
      <c r="A230" s="54" t="s">
        <v>201</v>
      </c>
      <c r="B230" s="42" t="s">
        <v>260</v>
      </c>
      <c r="C230" s="43" t="s">
        <v>114</v>
      </c>
      <c r="D230" s="44" t="s">
        <v>219</v>
      </c>
      <c r="E230" s="45"/>
      <c r="F230" s="46"/>
      <c r="G230" s="162"/>
      <c r="H230" s="48"/>
      <c r="I230" s="9" t="str">
        <f ca="1" t="shared" si="16"/>
        <v>LOCKED</v>
      </c>
      <c r="J230" s="2" t="str">
        <f t="shared" si="20"/>
        <v>B135iConcrete Curb InstallationCW 3240-R10</v>
      </c>
      <c r="K230" s="3" t="e">
        <f>MATCH(J230,#REF!,0)</f>
        <v>#REF!</v>
      </c>
      <c r="L230" s="4" t="str">
        <f ca="1" t="shared" si="17"/>
        <v>F0</v>
      </c>
      <c r="M230" s="4" t="str">
        <f ca="1" t="shared" si="18"/>
        <v>G</v>
      </c>
      <c r="N230" s="4" t="str">
        <f ca="1" t="shared" si="19"/>
        <v>C2</v>
      </c>
    </row>
    <row r="231" spans="1:14" s="51" customFormat="1" ht="30" customHeight="1">
      <c r="A231" s="54" t="s">
        <v>202</v>
      </c>
      <c r="B231" s="59" t="s">
        <v>116</v>
      </c>
      <c r="C231" s="43" t="s">
        <v>229</v>
      </c>
      <c r="D231" s="44" t="s">
        <v>129</v>
      </c>
      <c r="E231" s="45" t="s">
        <v>82</v>
      </c>
      <c r="F231" s="46">
        <v>10</v>
      </c>
      <c r="G231" s="81"/>
      <c r="H231" s="48">
        <f>ROUND(G231*F231,2)</f>
        <v>0</v>
      </c>
      <c r="I231" s="9">
        <f ca="1" t="shared" si="16"/>
      </c>
      <c r="J231" s="2" t="str">
        <f t="shared" si="20"/>
        <v>B139iModified Barrier (150 mm reveal ht, Dowelled)SD-203Bm</v>
      </c>
      <c r="K231" s="3" t="e">
        <f>MATCH(J231,#REF!,0)</f>
        <v>#REF!</v>
      </c>
      <c r="L231" s="4" t="str">
        <f ca="1" t="shared" si="17"/>
        <v>F0</v>
      </c>
      <c r="M231" s="4" t="str">
        <f ca="1" t="shared" si="18"/>
        <v>C2</v>
      </c>
      <c r="N231" s="4" t="str">
        <f ca="1" t="shared" si="19"/>
        <v>C2</v>
      </c>
    </row>
    <row r="232" spans="1:14" s="51" customFormat="1" ht="30" customHeight="1">
      <c r="A232" s="54" t="s">
        <v>203</v>
      </c>
      <c r="B232" s="42" t="s">
        <v>261</v>
      </c>
      <c r="C232" s="43" t="s">
        <v>67</v>
      </c>
      <c r="D232" s="44" t="s">
        <v>219</v>
      </c>
      <c r="E232" s="45"/>
      <c r="F232" s="46"/>
      <c r="G232" s="156"/>
      <c r="H232" s="48"/>
      <c r="I232" s="9" t="str">
        <f ca="1" t="shared" si="16"/>
        <v>LOCKED</v>
      </c>
      <c r="J232" s="2" t="str">
        <f t="shared" si="20"/>
        <v>B154rlConcrete Curb RenewalCW 3240-R10</v>
      </c>
      <c r="K232" s="3" t="e">
        <f>MATCH(J232,#REF!,0)</f>
        <v>#REF!</v>
      </c>
      <c r="L232" s="4" t="str">
        <f ca="1" t="shared" si="17"/>
        <v>F0</v>
      </c>
      <c r="M232" s="4" t="str">
        <f ca="1" t="shared" si="18"/>
        <v>G</v>
      </c>
      <c r="N232" s="4" t="str">
        <f ca="1" t="shared" si="19"/>
        <v>C2</v>
      </c>
    </row>
    <row r="233" spans="1:14" s="60" customFormat="1" ht="30" customHeight="1">
      <c r="A233" s="54" t="s">
        <v>204</v>
      </c>
      <c r="B233" s="59" t="s">
        <v>116</v>
      </c>
      <c r="C233" s="43" t="s">
        <v>228</v>
      </c>
      <c r="D233" s="44" t="s">
        <v>182</v>
      </c>
      <c r="E233" s="45"/>
      <c r="F233" s="46"/>
      <c r="G233" s="48"/>
      <c r="H233" s="48"/>
      <c r="I233" s="9" t="str">
        <f ca="1" t="shared" si="16"/>
        <v>LOCKED</v>
      </c>
      <c r="J233" s="2" t="str">
        <f t="shared" si="20"/>
        <v>B155rlBarrier (150 mm reveal ht, Dowelled)SD-205,SD-206A</v>
      </c>
      <c r="K233" s="3" t="e">
        <f>MATCH(J233,#REF!,0)</f>
        <v>#REF!</v>
      </c>
      <c r="L233" s="4" t="str">
        <f ca="1" t="shared" si="17"/>
        <v>F0</v>
      </c>
      <c r="M233" s="4" t="str">
        <f ca="1" t="shared" si="18"/>
        <v>C2</v>
      </c>
      <c r="N233" s="4" t="str">
        <f ca="1" t="shared" si="19"/>
        <v>C2</v>
      </c>
    </row>
    <row r="234" spans="1:14" s="51" customFormat="1" ht="30" customHeight="1">
      <c r="A234" s="54" t="s">
        <v>205</v>
      </c>
      <c r="B234" s="58" t="s">
        <v>176</v>
      </c>
      <c r="C234" s="43" t="s">
        <v>183</v>
      </c>
      <c r="D234" s="44"/>
      <c r="E234" s="45" t="s">
        <v>82</v>
      </c>
      <c r="F234" s="46">
        <v>10</v>
      </c>
      <c r="G234" s="81"/>
      <c r="H234" s="48">
        <f>ROUND(G234*F234,2)</f>
        <v>0</v>
      </c>
      <c r="I234" s="9">
        <f ca="1" t="shared" si="16"/>
      </c>
      <c r="J234" s="2" t="str">
        <f t="shared" si="20"/>
        <v>B156rlLess than 3 mm</v>
      </c>
      <c r="K234" s="3" t="e">
        <f>MATCH(J234,#REF!,0)</f>
        <v>#REF!</v>
      </c>
      <c r="L234" s="4" t="str">
        <f ca="1" t="shared" si="17"/>
        <v>F0</v>
      </c>
      <c r="M234" s="4" t="str">
        <f ca="1" t="shared" si="18"/>
        <v>C2</v>
      </c>
      <c r="N234" s="4" t="str">
        <f ca="1" t="shared" si="19"/>
        <v>C2</v>
      </c>
    </row>
    <row r="235" spans="1:14" s="94" customFormat="1" ht="30" customHeight="1">
      <c r="A235" s="54" t="s">
        <v>207</v>
      </c>
      <c r="B235" s="59" t="s">
        <v>117</v>
      </c>
      <c r="C235" s="43" t="s">
        <v>229</v>
      </c>
      <c r="D235" s="44" t="s">
        <v>129</v>
      </c>
      <c r="E235" s="45" t="s">
        <v>82</v>
      </c>
      <c r="F235" s="46">
        <v>15</v>
      </c>
      <c r="G235" s="81"/>
      <c r="H235" s="48">
        <f>ROUND(G235*F235,2)</f>
        <v>0</v>
      </c>
      <c r="I235" s="9">
        <f ca="1" t="shared" si="16"/>
      </c>
      <c r="J235" s="2" t="str">
        <f t="shared" si="20"/>
        <v>B167rlModified Barrier (150 mm reveal ht, Dowelled)SD-203Bm</v>
      </c>
      <c r="K235" s="3" t="e">
        <f>MATCH(J235,#REF!,0)</f>
        <v>#REF!</v>
      </c>
      <c r="L235" s="4" t="str">
        <f ca="1" t="shared" si="17"/>
        <v>F0</v>
      </c>
      <c r="M235" s="4" t="str">
        <f ca="1" t="shared" si="18"/>
        <v>C2</v>
      </c>
      <c r="N235" s="4" t="str">
        <f ca="1" t="shared" si="19"/>
        <v>C2</v>
      </c>
    </row>
    <row r="236" spans="1:14" ht="36" customHeight="1">
      <c r="A236" s="54" t="s">
        <v>222</v>
      </c>
      <c r="B236" s="59" t="s">
        <v>118</v>
      </c>
      <c r="C236" s="43" t="s">
        <v>220</v>
      </c>
      <c r="D236" s="44" t="s">
        <v>185</v>
      </c>
      <c r="E236" s="45" t="s">
        <v>82</v>
      </c>
      <c r="F236" s="46">
        <v>30</v>
      </c>
      <c r="G236" s="81"/>
      <c r="H236" s="48">
        <f>ROUND(G236*F236,2)</f>
        <v>0</v>
      </c>
      <c r="I236" s="9">
        <f ca="1" t="shared" si="16"/>
      </c>
      <c r="J236" s="2" t="str">
        <f t="shared" si="20"/>
        <v>B184rlACurb Ramp (8-12 mm reveal ht, Monolithic)SD-229C,Dm</v>
      </c>
      <c r="K236" s="3" t="e">
        <f>MATCH(J236,#REF!,0)</f>
        <v>#REF!</v>
      </c>
      <c r="L236" s="4" t="str">
        <f ca="1" t="shared" si="17"/>
        <v>F0</v>
      </c>
      <c r="M236" s="4" t="str">
        <f ca="1" t="shared" si="18"/>
        <v>C2</v>
      </c>
      <c r="N236" s="4" t="str">
        <f ca="1" t="shared" si="19"/>
        <v>C2</v>
      </c>
    </row>
    <row r="237" spans="1:14" s="49" customFormat="1" ht="30" customHeight="1">
      <c r="A237" s="54" t="s">
        <v>143</v>
      </c>
      <c r="B237" s="42" t="s">
        <v>262</v>
      </c>
      <c r="C237" s="43" t="s">
        <v>119</v>
      </c>
      <c r="D237" s="44" t="s">
        <v>232</v>
      </c>
      <c r="E237" s="45" t="s">
        <v>79</v>
      </c>
      <c r="F237" s="46">
        <v>3</v>
      </c>
      <c r="G237" s="81"/>
      <c r="H237" s="48">
        <f>ROUND(G237*F237,2)</f>
        <v>0</v>
      </c>
      <c r="I237" s="9">
        <f ca="1" t="shared" si="16"/>
      </c>
      <c r="J237" s="2" t="str">
        <f t="shared" si="20"/>
        <v>B199Construction of Asphalt PatchesCW 3410-R12m²</v>
      </c>
      <c r="K237" s="3" t="e">
        <f>MATCH(J237,#REF!,0)</f>
        <v>#REF!</v>
      </c>
      <c r="L237" s="4" t="str">
        <f ca="1" t="shared" si="17"/>
        <v>F0</v>
      </c>
      <c r="M237" s="4" t="str">
        <f ca="1" t="shared" si="18"/>
        <v>C2</v>
      </c>
      <c r="N237" s="4" t="str">
        <f ca="1" t="shared" si="19"/>
        <v>C2</v>
      </c>
    </row>
    <row r="238" spans="1:14" s="49" customFormat="1" ht="30" customHeight="1">
      <c r="A238" s="54" t="s">
        <v>209</v>
      </c>
      <c r="B238" s="42" t="s">
        <v>263</v>
      </c>
      <c r="C238" s="43" t="s">
        <v>217</v>
      </c>
      <c r="D238" s="44" t="s">
        <v>226</v>
      </c>
      <c r="E238" s="45" t="s">
        <v>81</v>
      </c>
      <c r="F238" s="100">
        <v>3</v>
      </c>
      <c r="G238" s="81"/>
      <c r="H238" s="48">
        <f>ROUND(G238*F238,2)</f>
        <v>0</v>
      </c>
      <c r="I238" s="9">
        <f ca="1" t="shared" si="16"/>
      </c>
      <c r="J238" s="2" t="str">
        <f t="shared" si="20"/>
        <v>B219Detectable Warning Surface TilesCW 3326-R3each</v>
      </c>
      <c r="K238" s="3" t="e">
        <f>MATCH(J238,#REF!,0)</f>
        <v>#REF!</v>
      </c>
      <c r="L238" s="4" t="str">
        <f ca="1" t="shared" si="17"/>
        <v>F0</v>
      </c>
      <c r="M238" s="4" t="str">
        <f ca="1" t="shared" si="18"/>
        <v>C2</v>
      </c>
      <c r="N238" s="4" t="str">
        <f ca="1" t="shared" si="19"/>
        <v>C2</v>
      </c>
    </row>
    <row r="239" spans="1:14" s="51" customFormat="1" ht="30" customHeight="1">
      <c r="A239" s="36"/>
      <c r="B239" s="29"/>
      <c r="C239" s="52" t="s">
        <v>89</v>
      </c>
      <c r="D239" s="39"/>
      <c r="E239" s="62"/>
      <c r="F239" s="40"/>
      <c r="G239" s="154"/>
      <c r="H239" s="155"/>
      <c r="I239" s="9" t="str">
        <f ca="1" t="shared" si="16"/>
        <v>LOCKED</v>
      </c>
      <c r="J239" s="2" t="str">
        <f t="shared" si="20"/>
        <v>ADJUSTMENTS</v>
      </c>
      <c r="K239" s="3" t="e">
        <f>MATCH(J239,#REF!,0)</f>
        <v>#REF!</v>
      </c>
      <c r="L239" s="4" t="str">
        <f ca="1" t="shared" si="17"/>
        <v>G</v>
      </c>
      <c r="M239" s="4" t="str">
        <f ca="1" t="shared" si="18"/>
        <v>C2</v>
      </c>
      <c r="N239" s="4" t="str">
        <f ca="1" t="shared" si="19"/>
        <v>C2</v>
      </c>
    </row>
    <row r="240" spans="1:14" s="51" customFormat="1" ht="30" customHeight="1">
      <c r="A240" s="50" t="s">
        <v>98</v>
      </c>
      <c r="B240" s="42" t="s">
        <v>264</v>
      </c>
      <c r="C240" s="43" t="s">
        <v>157</v>
      </c>
      <c r="D240" s="63" t="s">
        <v>230</v>
      </c>
      <c r="E240" s="45" t="s">
        <v>81</v>
      </c>
      <c r="F240" s="61">
        <v>2</v>
      </c>
      <c r="G240" s="81"/>
      <c r="H240" s="48">
        <f>ROUND(G240*F240,2)</f>
        <v>0</v>
      </c>
      <c r="I240" s="9">
        <f ca="1" t="shared" si="16"/>
      </c>
      <c r="J240" s="2" t="str">
        <f t="shared" si="20"/>
        <v>F009Adjustment of Valve BoxesCW 3210-R8each</v>
      </c>
      <c r="K240" s="3" t="e">
        <f>MATCH(J240,#REF!,0)</f>
        <v>#REF!</v>
      </c>
      <c r="L240" s="4" t="str">
        <f ca="1" t="shared" si="17"/>
        <v>F0</v>
      </c>
      <c r="M240" s="4" t="str">
        <f ca="1" t="shared" si="18"/>
        <v>C2</v>
      </c>
      <c r="N240" s="4" t="str">
        <f ca="1" t="shared" si="19"/>
        <v>C2</v>
      </c>
    </row>
    <row r="241" spans="1:14" ht="36" customHeight="1">
      <c r="A241" s="50" t="s">
        <v>137</v>
      </c>
      <c r="B241" s="42" t="s">
        <v>265</v>
      </c>
      <c r="C241" s="43" t="s">
        <v>159</v>
      </c>
      <c r="D241" s="63" t="s">
        <v>230</v>
      </c>
      <c r="E241" s="45" t="s">
        <v>81</v>
      </c>
      <c r="F241" s="61">
        <v>1</v>
      </c>
      <c r="G241" s="81"/>
      <c r="H241" s="48">
        <f>ROUND(G241*F241,2)</f>
        <v>0</v>
      </c>
      <c r="I241" s="9">
        <f ca="1" t="shared" si="16"/>
      </c>
      <c r="J241" s="2" t="str">
        <f t="shared" si="20"/>
        <v>F010Valve Box ExtensionsCW 3210-R8each</v>
      </c>
      <c r="K241" s="3" t="e">
        <f>MATCH(J241,#REF!,0)</f>
        <v>#REF!</v>
      </c>
      <c r="L241" s="4" t="str">
        <f ca="1" t="shared" si="17"/>
        <v>F0</v>
      </c>
      <c r="M241" s="4" t="str">
        <f ca="1" t="shared" si="18"/>
        <v>C2</v>
      </c>
      <c r="N241" s="4" t="str">
        <f ca="1" t="shared" si="19"/>
        <v>C2</v>
      </c>
    </row>
    <row r="242" spans="1:14" s="49" customFormat="1" ht="30" customHeight="1">
      <c r="A242" s="50" t="s">
        <v>99</v>
      </c>
      <c r="B242" s="42" t="s">
        <v>266</v>
      </c>
      <c r="C242" s="43" t="s">
        <v>158</v>
      </c>
      <c r="D242" s="63" t="s">
        <v>230</v>
      </c>
      <c r="E242" s="45" t="s">
        <v>81</v>
      </c>
      <c r="F242" s="61">
        <v>8</v>
      </c>
      <c r="G242" s="81"/>
      <c r="H242" s="48">
        <f>ROUND(G242*F242,2)</f>
        <v>0</v>
      </c>
      <c r="I242" s="9">
        <f ca="1" t="shared" si="16"/>
      </c>
      <c r="J242" s="2" t="str">
        <f t="shared" si="20"/>
        <v>F011Adjustment of Curb Stop BoxesCW 3210-R8each</v>
      </c>
      <c r="K242" s="3" t="e">
        <f>MATCH(J242,#REF!,0)</f>
        <v>#REF!</v>
      </c>
      <c r="L242" s="4" t="str">
        <f ca="1" t="shared" si="17"/>
        <v>F0</v>
      </c>
      <c r="M242" s="4" t="str">
        <f ca="1" t="shared" si="18"/>
        <v>C2</v>
      </c>
      <c r="N242" s="4" t="str">
        <f ca="1" t="shared" si="19"/>
        <v>C2</v>
      </c>
    </row>
    <row r="243" spans="1:14" s="51" customFormat="1" ht="30" customHeight="1">
      <c r="A243" s="50" t="s">
        <v>100</v>
      </c>
      <c r="B243" s="42" t="s">
        <v>267</v>
      </c>
      <c r="C243" s="43" t="s">
        <v>160</v>
      </c>
      <c r="D243" s="63" t="s">
        <v>230</v>
      </c>
      <c r="E243" s="45" t="s">
        <v>81</v>
      </c>
      <c r="F243" s="61">
        <v>4</v>
      </c>
      <c r="G243" s="81"/>
      <c r="H243" s="48">
        <f>ROUND(G243*F243,2)</f>
        <v>0</v>
      </c>
      <c r="I243" s="9">
        <f ca="1" t="shared" si="16"/>
      </c>
      <c r="J243" s="2" t="str">
        <f t="shared" si="20"/>
        <v>F018Curb Stop ExtensionsCW 3210-R8each</v>
      </c>
      <c r="K243" s="3" t="e">
        <f>MATCH(J243,#REF!,0)</f>
        <v>#REF!</v>
      </c>
      <c r="L243" s="4" t="str">
        <f ca="1" t="shared" si="17"/>
        <v>F0</v>
      </c>
      <c r="M243" s="4" t="str">
        <f ca="1" t="shared" si="18"/>
        <v>C2</v>
      </c>
      <c r="N243" s="4" t="str">
        <f ca="1" t="shared" si="19"/>
        <v>C2</v>
      </c>
    </row>
    <row r="244" spans="1:14" s="51" customFormat="1" ht="30" customHeight="1">
      <c r="A244" s="36"/>
      <c r="B244" s="37"/>
      <c r="C244" s="52" t="s">
        <v>90</v>
      </c>
      <c r="D244" s="39"/>
      <c r="E244" s="53"/>
      <c r="F244" s="39"/>
      <c r="G244" s="154"/>
      <c r="H244" s="155"/>
      <c r="I244" s="9" t="str">
        <f ca="1" t="shared" si="16"/>
        <v>LOCKED</v>
      </c>
      <c r="J244" s="2" t="str">
        <f t="shared" si="20"/>
        <v>LANDSCAPING</v>
      </c>
      <c r="K244" s="3" t="e">
        <f>MATCH(J244,#REF!,0)</f>
        <v>#REF!</v>
      </c>
      <c r="L244" s="4" t="str">
        <f ca="1" t="shared" si="17"/>
        <v>F0</v>
      </c>
      <c r="M244" s="4" t="str">
        <f ca="1" t="shared" si="18"/>
        <v>C2</v>
      </c>
      <c r="N244" s="4" t="str">
        <f ca="1" t="shared" si="19"/>
        <v>C2</v>
      </c>
    </row>
    <row r="245" spans="1:14" s="35" customFormat="1" ht="30" customHeight="1">
      <c r="A245" s="54" t="s">
        <v>101</v>
      </c>
      <c r="B245" s="42" t="s">
        <v>268</v>
      </c>
      <c r="C245" s="43" t="s">
        <v>58</v>
      </c>
      <c r="D245" s="44" t="s">
        <v>4</v>
      </c>
      <c r="E245" s="45"/>
      <c r="F245" s="46"/>
      <c r="G245" s="156"/>
      <c r="H245" s="48"/>
      <c r="I245" s="9" t="str">
        <f ca="1" t="shared" si="16"/>
        <v>LOCKED</v>
      </c>
      <c r="J245" s="2" t="str">
        <f t="shared" si="20"/>
        <v>G001SoddingCW 3510-R9</v>
      </c>
      <c r="K245" s="3" t="e">
        <f>MATCH(J245,#REF!,0)</f>
        <v>#REF!</v>
      </c>
      <c r="L245" s="4" t="str">
        <f ca="1" t="shared" si="17"/>
        <v>F0</v>
      </c>
      <c r="M245" s="4" t="str">
        <f ca="1" t="shared" si="18"/>
        <v>G</v>
      </c>
      <c r="N245" s="4" t="str">
        <f ca="1" t="shared" si="19"/>
        <v>C2</v>
      </c>
    </row>
    <row r="246" spans="1:14" s="35" customFormat="1" ht="30" customHeight="1">
      <c r="A246" s="54" t="s">
        <v>102</v>
      </c>
      <c r="B246" s="59" t="s">
        <v>116</v>
      </c>
      <c r="C246" s="43" t="s">
        <v>212</v>
      </c>
      <c r="D246" s="44"/>
      <c r="E246" s="45" t="s">
        <v>79</v>
      </c>
      <c r="F246" s="46">
        <v>200</v>
      </c>
      <c r="G246" s="47"/>
      <c r="H246" s="48">
        <f>ROUND(G246*F246,2)</f>
        <v>0</v>
      </c>
      <c r="I246" s="9">
        <f ca="1" t="shared" si="16"/>
      </c>
      <c r="J246" s="2" t="str">
        <f t="shared" si="20"/>
        <v>G002width &lt; 600 mmm²</v>
      </c>
      <c r="K246" s="3" t="e">
        <f>MATCH(J246,#REF!,0)</f>
        <v>#REF!</v>
      </c>
      <c r="L246" s="4" t="str">
        <f ca="1" t="shared" si="17"/>
        <v>F0</v>
      </c>
      <c r="M246" s="4" t="str">
        <f ca="1" t="shared" si="18"/>
        <v>C2</v>
      </c>
      <c r="N246" s="4" t="str">
        <f ca="1" t="shared" si="19"/>
        <v>C2</v>
      </c>
    </row>
    <row r="247" spans="1:14" ht="36" customHeight="1">
      <c r="A247" s="54" t="s">
        <v>103</v>
      </c>
      <c r="B247" s="59" t="s">
        <v>117</v>
      </c>
      <c r="C247" s="43" t="s">
        <v>213</v>
      </c>
      <c r="D247" s="44"/>
      <c r="E247" s="45" t="s">
        <v>79</v>
      </c>
      <c r="F247" s="46">
        <v>400</v>
      </c>
      <c r="G247" s="47"/>
      <c r="H247" s="48">
        <f>ROUND(G247*F247,2)</f>
        <v>0</v>
      </c>
      <c r="I247" s="9">
        <f ca="1" t="shared" si="16"/>
      </c>
      <c r="J247" s="2" t="str">
        <f t="shared" si="20"/>
        <v>G003width &gt; or = 600 mmm²</v>
      </c>
      <c r="K247" s="3" t="e">
        <f>MATCH(J247,#REF!,0)</f>
        <v>#REF!</v>
      </c>
      <c r="L247" s="4" t="str">
        <f ca="1" t="shared" si="17"/>
        <v>F0</v>
      </c>
      <c r="M247" s="4" t="str">
        <f ca="1" t="shared" si="18"/>
        <v>C2</v>
      </c>
      <c r="N247" s="4" t="str">
        <f ca="1" t="shared" si="19"/>
        <v>C2</v>
      </c>
    </row>
    <row r="248" spans="1:14" s="49" customFormat="1" ht="30.75" customHeight="1">
      <c r="A248" s="104"/>
      <c r="B248" s="34" t="str">
        <f>B215</f>
        <v>G</v>
      </c>
      <c r="C248" s="188" t="str">
        <f>C215</f>
        <v>SIDEWALK RENEWAL- THOM AVENUE EAST (SOUTH SIDE) - DAY STREET TO WABASHA STREET</v>
      </c>
      <c r="D248" s="188"/>
      <c r="E248" s="188"/>
      <c r="F248" s="188"/>
      <c r="G248" s="159" t="s">
        <v>241</v>
      </c>
      <c r="H248" s="159">
        <f>SUM(H217:H247)</f>
        <v>0</v>
      </c>
      <c r="I248" s="9" t="str">
        <f ca="1" t="shared" si="16"/>
        <v>LOCKED</v>
      </c>
      <c r="J248" s="2" t="str">
        <f t="shared" si="20"/>
        <v>SIDEWALK RENEWAL- THOM AVENUE EAST (SOUTH SIDE) - DAY STREET TO WABASHA STREET</v>
      </c>
      <c r="K248" s="3" t="e">
        <f>MATCH(J248,#REF!,0)</f>
        <v>#REF!</v>
      </c>
      <c r="L248" s="4" t="str">
        <f ca="1" t="shared" si="17"/>
        <v>F0</v>
      </c>
      <c r="M248" s="4" t="str">
        <f ca="1" t="shared" si="18"/>
        <v>C2</v>
      </c>
      <c r="N248" s="4" t="str">
        <f ca="1" t="shared" si="19"/>
        <v>C2</v>
      </c>
    </row>
    <row r="249" spans="1:14" s="51" customFormat="1" ht="30" customHeight="1">
      <c r="A249" s="112"/>
      <c r="B249" s="34" t="s">
        <v>168</v>
      </c>
      <c r="C249" s="194" t="s">
        <v>328</v>
      </c>
      <c r="D249" s="195"/>
      <c r="E249" s="195"/>
      <c r="F249" s="195"/>
      <c r="G249" s="195"/>
      <c r="H249" s="196"/>
      <c r="I249" s="9" t="str">
        <f ca="1" t="shared" si="16"/>
        <v>LOCKED</v>
      </c>
      <c r="J249" s="2" t="str">
        <f t="shared" si="20"/>
        <v>SIDEWALK RENEWAL- THOM AVENUE WEST (SOUTH SIDE) - WINONA STREET TO BOND STREET</v>
      </c>
      <c r="K249" s="3" t="e">
        <f>MATCH(J249,#REF!,0)</f>
        <v>#REF!</v>
      </c>
      <c r="L249" s="4" t="str">
        <f ca="1" t="shared" si="17"/>
        <v>F0</v>
      </c>
      <c r="M249" s="4" t="str">
        <f ca="1" t="shared" si="18"/>
        <v>F0</v>
      </c>
      <c r="N249" s="4" t="str">
        <f ca="1" t="shared" si="19"/>
        <v>F0</v>
      </c>
    </row>
    <row r="250" spans="1:14" ht="36" customHeight="1">
      <c r="A250" s="36"/>
      <c r="B250" s="37"/>
      <c r="C250" s="38" t="s">
        <v>86</v>
      </c>
      <c r="D250" s="39"/>
      <c r="E250" s="40" t="s">
        <v>74</v>
      </c>
      <c r="F250" s="40" t="s">
        <v>74</v>
      </c>
      <c r="G250" s="154"/>
      <c r="H250" s="155"/>
      <c r="I250" s="9" t="str">
        <f ca="1" t="shared" si="16"/>
        <v>LOCKED</v>
      </c>
      <c r="J250" s="2" t="str">
        <f t="shared" si="20"/>
        <v>EARTH AND BASE WORKS</v>
      </c>
      <c r="K250" s="3" t="e">
        <f>MATCH(J250,#REF!,0)</f>
        <v>#REF!</v>
      </c>
      <c r="L250" s="4" t="str">
        <f ca="1" t="shared" si="17"/>
        <v>G</v>
      </c>
      <c r="M250" s="4" t="str">
        <f ca="1" t="shared" si="18"/>
        <v>C2</v>
      </c>
      <c r="N250" s="4" t="str">
        <f ca="1" t="shared" si="19"/>
        <v>C2</v>
      </c>
    </row>
    <row r="251" spans="1:14" s="51" customFormat="1" ht="30" customHeight="1">
      <c r="A251" s="41" t="s">
        <v>104</v>
      </c>
      <c r="B251" s="42" t="s">
        <v>138</v>
      </c>
      <c r="C251" s="43" t="s">
        <v>108</v>
      </c>
      <c r="D251" s="44" t="s">
        <v>223</v>
      </c>
      <c r="E251" s="45" t="s">
        <v>80</v>
      </c>
      <c r="F251" s="46">
        <v>18</v>
      </c>
      <c r="G251" s="47"/>
      <c r="H251" s="48">
        <f>ROUND(G251*F251,2)</f>
        <v>0</v>
      </c>
      <c r="I251" s="9">
        <f ca="1" t="shared" si="16"/>
      </c>
      <c r="J251" s="2" t="str">
        <f t="shared" si="20"/>
        <v>A010Supplying and Placing Base Course MaterialCW 3110-R19m³</v>
      </c>
      <c r="K251" s="3" t="e">
        <f>MATCH(J251,#REF!,0)</f>
        <v>#REF!</v>
      </c>
      <c r="L251" s="4" t="str">
        <f ca="1" t="shared" si="17"/>
        <v>F0</v>
      </c>
      <c r="M251" s="4" t="str">
        <f ca="1" t="shared" si="18"/>
        <v>C2</v>
      </c>
      <c r="N251" s="4" t="str">
        <f ca="1" t="shared" si="19"/>
        <v>C2</v>
      </c>
    </row>
    <row r="252" spans="1:14" s="51" customFormat="1" ht="30" customHeight="1">
      <c r="A252" s="50" t="s">
        <v>105</v>
      </c>
      <c r="B252" s="42" t="s">
        <v>59</v>
      </c>
      <c r="C252" s="43" t="s">
        <v>28</v>
      </c>
      <c r="D252" s="44" t="s">
        <v>223</v>
      </c>
      <c r="E252" s="45" t="s">
        <v>79</v>
      </c>
      <c r="F252" s="46">
        <v>230</v>
      </c>
      <c r="G252" s="47"/>
      <c r="H252" s="48">
        <f>ROUND(G252*F252,2)</f>
        <v>0</v>
      </c>
      <c r="I252" s="9">
        <f ca="1" t="shared" si="16"/>
      </c>
      <c r="J252" s="2" t="str">
        <f t="shared" si="20"/>
        <v>A012Grading of BoulevardsCW 3110-R19m²</v>
      </c>
      <c r="K252" s="3" t="e">
        <f>MATCH(J252,#REF!,0)</f>
        <v>#REF!</v>
      </c>
      <c r="L252" s="4" t="str">
        <f ca="1" t="shared" si="17"/>
        <v>F0</v>
      </c>
      <c r="M252" s="4" t="str">
        <f ca="1" t="shared" si="18"/>
        <v>C2</v>
      </c>
      <c r="N252" s="4" t="str">
        <f ca="1" t="shared" si="19"/>
        <v>C2</v>
      </c>
    </row>
    <row r="253" spans="1:14" s="51" customFormat="1" ht="30" customHeight="1">
      <c r="A253" s="36"/>
      <c r="B253" s="37"/>
      <c r="C253" s="52" t="s">
        <v>239</v>
      </c>
      <c r="D253" s="39"/>
      <c r="E253" s="53"/>
      <c r="F253" s="39"/>
      <c r="G253" s="154"/>
      <c r="H253" s="155"/>
      <c r="I253" s="9" t="str">
        <f ca="1" t="shared" si="16"/>
        <v>LOCKED</v>
      </c>
      <c r="J253" s="2" t="str">
        <f t="shared" si="20"/>
        <v>ROADWORKS - RENEWALS</v>
      </c>
      <c r="K253" s="3" t="e">
        <f>MATCH(J253,#REF!,0)</f>
        <v>#REF!</v>
      </c>
      <c r="L253" s="4" t="str">
        <f ca="1" t="shared" si="17"/>
        <v>F0</v>
      </c>
      <c r="M253" s="4" t="str">
        <f ca="1" t="shared" si="18"/>
        <v>C2</v>
      </c>
      <c r="N253" s="4" t="str">
        <f ca="1" t="shared" si="19"/>
        <v>C2</v>
      </c>
    </row>
    <row r="254" spans="1:14" s="51" customFormat="1" ht="30" customHeight="1">
      <c r="A254" s="54" t="s">
        <v>106</v>
      </c>
      <c r="B254" s="42" t="s">
        <v>144</v>
      </c>
      <c r="C254" s="43" t="s">
        <v>70</v>
      </c>
      <c r="D254" s="44" t="s">
        <v>221</v>
      </c>
      <c r="E254" s="45"/>
      <c r="F254" s="46"/>
      <c r="G254" s="156"/>
      <c r="H254" s="48"/>
      <c r="I254" s="9" t="str">
        <f ca="1" t="shared" si="16"/>
        <v>LOCKED</v>
      </c>
      <c r="J254" s="2" t="str">
        <f t="shared" si="20"/>
        <v>B097Drilled Tie BarsCW 3230-R8</v>
      </c>
      <c r="K254" s="3" t="e">
        <f>MATCH(J254,#REF!,0)</f>
        <v>#REF!</v>
      </c>
      <c r="L254" s="4" t="str">
        <f ca="1" t="shared" si="17"/>
        <v>F0</v>
      </c>
      <c r="M254" s="4" t="str">
        <f ca="1" t="shared" si="18"/>
        <v>G</v>
      </c>
      <c r="N254" s="4" t="str">
        <f ca="1" t="shared" si="19"/>
        <v>C2</v>
      </c>
    </row>
    <row r="255" spans="1:14" s="51" customFormat="1" ht="30" customHeight="1">
      <c r="A255" s="55" t="s">
        <v>224</v>
      </c>
      <c r="B255" s="56" t="s">
        <v>116</v>
      </c>
      <c r="C255" s="57" t="s">
        <v>225</v>
      </c>
      <c r="D255" s="56" t="s">
        <v>74</v>
      </c>
      <c r="E255" s="56" t="s">
        <v>81</v>
      </c>
      <c r="F255" s="46">
        <v>16</v>
      </c>
      <c r="G255" s="47"/>
      <c r="H255" s="48">
        <f>ROUND(G255*F255,2)</f>
        <v>0</v>
      </c>
      <c r="I255" s="9">
        <f ca="1" t="shared" si="16"/>
      </c>
      <c r="J255" s="2" t="str">
        <f t="shared" si="20"/>
        <v>B097A15 M Deformed Tie Bareach</v>
      </c>
      <c r="K255" s="3" t="e">
        <f>MATCH(J255,#REF!,0)</f>
        <v>#REF!</v>
      </c>
      <c r="L255" s="4" t="str">
        <f ca="1" t="shared" si="17"/>
        <v>F0</v>
      </c>
      <c r="M255" s="4" t="str">
        <f ca="1" t="shared" si="18"/>
        <v>C2</v>
      </c>
      <c r="N255" s="4" t="str">
        <f ca="1" t="shared" si="19"/>
        <v>C2</v>
      </c>
    </row>
    <row r="256" spans="1:14" s="51" customFormat="1" ht="30" customHeight="1">
      <c r="A256" s="54" t="s">
        <v>193</v>
      </c>
      <c r="B256" s="42" t="s">
        <v>145</v>
      </c>
      <c r="C256" s="43" t="s">
        <v>112</v>
      </c>
      <c r="D256" s="44" t="s">
        <v>0</v>
      </c>
      <c r="E256" s="45"/>
      <c r="F256" s="46"/>
      <c r="G256" s="156"/>
      <c r="H256" s="48"/>
      <c r="I256" s="9" t="str">
        <f ca="1" t="shared" si="16"/>
        <v>LOCKED</v>
      </c>
      <c r="J256" s="2" t="str">
        <f t="shared" si="20"/>
        <v>B114rlMiscellaneous Concrete Slab RenewalCW 3235-R9</v>
      </c>
      <c r="K256" s="3" t="e">
        <f>MATCH(J256,#REF!,0)</f>
        <v>#REF!</v>
      </c>
      <c r="L256" s="4" t="str">
        <f ca="1" t="shared" si="17"/>
        <v>F0</v>
      </c>
      <c r="M256" s="4" t="str">
        <f ca="1" t="shared" si="18"/>
        <v>G</v>
      </c>
      <c r="N256" s="4" t="str">
        <f ca="1" t="shared" si="19"/>
        <v>C2</v>
      </c>
    </row>
    <row r="257" spans="1:14" s="51" customFormat="1" ht="30" customHeight="1">
      <c r="A257" s="54" t="s">
        <v>194</v>
      </c>
      <c r="B257" s="59" t="s">
        <v>242</v>
      </c>
      <c r="C257" s="43" t="s">
        <v>2</v>
      </c>
      <c r="D257" s="44" t="s">
        <v>128</v>
      </c>
      <c r="E257" s="45"/>
      <c r="F257" s="46"/>
      <c r="G257" s="156"/>
      <c r="H257" s="48"/>
      <c r="I257" s="9" t="str">
        <f ca="1" t="shared" si="16"/>
        <v>LOCKED</v>
      </c>
      <c r="J257" s="2" t="str">
        <f t="shared" si="20"/>
        <v>B118rl100 mm SidewalkSD-228A</v>
      </c>
      <c r="K257" s="3" t="e">
        <f>MATCH(J257,#REF!,0)</f>
        <v>#REF!</v>
      </c>
      <c r="L257" s="4" t="str">
        <f ca="1" t="shared" si="17"/>
        <v>F0</v>
      </c>
      <c r="M257" s="4" t="str">
        <f ca="1" t="shared" si="18"/>
        <v>G</v>
      </c>
      <c r="N257" s="4" t="str">
        <f ca="1" t="shared" si="19"/>
        <v>C2</v>
      </c>
    </row>
    <row r="258" spans="1:14" s="51" customFormat="1" ht="30" customHeight="1">
      <c r="A258" s="54" t="s">
        <v>195</v>
      </c>
      <c r="B258" s="58" t="s">
        <v>176</v>
      </c>
      <c r="C258" s="43" t="s">
        <v>177</v>
      </c>
      <c r="D258" s="44"/>
      <c r="E258" s="45" t="s">
        <v>79</v>
      </c>
      <c r="F258" s="46">
        <v>5</v>
      </c>
      <c r="G258" s="81"/>
      <c r="H258" s="48">
        <f>ROUND(G258*F258,2)</f>
        <v>0</v>
      </c>
      <c r="I258" s="9">
        <f ca="1" t="shared" si="16"/>
      </c>
      <c r="J258" s="2" t="str">
        <f t="shared" si="20"/>
        <v>B119rlLess than 5 sq.m.m²</v>
      </c>
      <c r="K258" s="3" t="e">
        <f>MATCH(J258,#REF!,0)</f>
        <v>#REF!</v>
      </c>
      <c r="L258" s="4" t="str">
        <f ca="1" t="shared" si="17"/>
        <v>F0</v>
      </c>
      <c r="M258" s="4" t="str">
        <f ca="1" t="shared" si="18"/>
        <v>C2</v>
      </c>
      <c r="N258" s="4" t="str">
        <f ca="1" t="shared" si="19"/>
        <v>C2</v>
      </c>
    </row>
    <row r="259" spans="1:14" s="49" customFormat="1" ht="30" customHeight="1">
      <c r="A259" s="54" t="s">
        <v>196</v>
      </c>
      <c r="B259" s="58" t="s">
        <v>178</v>
      </c>
      <c r="C259" s="43" t="s">
        <v>179</v>
      </c>
      <c r="D259" s="44"/>
      <c r="E259" s="45" t="s">
        <v>79</v>
      </c>
      <c r="F259" s="46">
        <v>10</v>
      </c>
      <c r="G259" s="81"/>
      <c r="H259" s="48">
        <f>ROUND(G259*F259,2)</f>
        <v>0</v>
      </c>
      <c r="I259" s="9">
        <f ca="1" t="shared" si="16"/>
      </c>
      <c r="J259" s="2" t="str">
        <f t="shared" si="20"/>
        <v>B120rl5 sq.m. to 20 sq.m.m²</v>
      </c>
      <c r="K259" s="3" t="e">
        <f>MATCH(J259,#REF!,0)</f>
        <v>#REF!</v>
      </c>
      <c r="L259" s="4" t="str">
        <f ca="1" t="shared" si="17"/>
        <v>F0</v>
      </c>
      <c r="M259" s="4" t="str">
        <f ca="1" t="shared" si="18"/>
        <v>C2</v>
      </c>
      <c r="N259" s="4" t="str">
        <f ca="1" t="shared" si="19"/>
        <v>C2</v>
      </c>
    </row>
    <row r="260" spans="1:14" s="51" customFormat="1" ht="30" customHeight="1">
      <c r="A260" s="54" t="s">
        <v>197</v>
      </c>
      <c r="B260" s="58" t="s">
        <v>180</v>
      </c>
      <c r="C260" s="43" t="s">
        <v>181</v>
      </c>
      <c r="D260" s="44" t="s">
        <v>74</v>
      </c>
      <c r="E260" s="45" t="s">
        <v>79</v>
      </c>
      <c r="F260" s="46">
        <v>255</v>
      </c>
      <c r="G260" s="81"/>
      <c r="H260" s="48">
        <f>ROUND(G260*F260,2)</f>
        <v>0</v>
      </c>
      <c r="I260" s="9">
        <f ca="1" t="shared" si="16"/>
      </c>
      <c r="J260" s="2" t="str">
        <f t="shared" si="20"/>
        <v>B121rlGreater than 20 sq.m.m²</v>
      </c>
      <c r="K260" s="3" t="e">
        <f>MATCH(J260,#REF!,0)</f>
        <v>#REF!</v>
      </c>
      <c r="L260" s="4" t="str">
        <f ca="1" t="shared" si="17"/>
        <v>F0</v>
      </c>
      <c r="M260" s="4" t="str">
        <f ca="1" t="shared" si="18"/>
        <v>C2</v>
      </c>
      <c r="N260" s="4" t="str">
        <f ca="1" t="shared" si="19"/>
        <v>C2</v>
      </c>
    </row>
    <row r="261" spans="1:14" s="51" customFormat="1" ht="30" customHeight="1">
      <c r="A261" s="54" t="s">
        <v>140</v>
      </c>
      <c r="B261" s="42" t="s">
        <v>146</v>
      </c>
      <c r="C261" s="43" t="s">
        <v>130</v>
      </c>
      <c r="D261" s="44" t="s">
        <v>0</v>
      </c>
      <c r="E261" s="45" t="s">
        <v>79</v>
      </c>
      <c r="F261" s="46">
        <v>15</v>
      </c>
      <c r="G261" s="81"/>
      <c r="H261" s="48">
        <f>ROUND(G261*F261,2)</f>
        <v>0</v>
      </c>
      <c r="I261" s="9">
        <f ca="1" t="shared" si="16"/>
      </c>
      <c r="J261" s="2" t="str">
        <f t="shared" si="20"/>
        <v>B124Adjustment of Precast Sidewalk BlocksCW 3235-R9m²</v>
      </c>
      <c r="K261" s="3" t="e">
        <f>MATCH(J261,#REF!,0)</f>
        <v>#REF!</v>
      </c>
      <c r="L261" s="4" t="str">
        <f ca="1" t="shared" si="17"/>
        <v>F0</v>
      </c>
      <c r="M261" s="4" t="str">
        <f ca="1" t="shared" si="18"/>
        <v>C2</v>
      </c>
      <c r="N261" s="4" t="str">
        <f ca="1" t="shared" si="19"/>
        <v>C2</v>
      </c>
    </row>
    <row r="262" spans="1:14" s="51" customFormat="1" ht="30" customHeight="1">
      <c r="A262" s="54" t="s">
        <v>199</v>
      </c>
      <c r="B262" s="42" t="s">
        <v>147</v>
      </c>
      <c r="C262" s="43" t="s">
        <v>113</v>
      </c>
      <c r="D262" s="44" t="s">
        <v>219</v>
      </c>
      <c r="E262" s="45"/>
      <c r="F262" s="46"/>
      <c r="G262" s="156"/>
      <c r="H262" s="48"/>
      <c r="I262" s="9" t="str">
        <f ca="1" t="shared" si="16"/>
        <v>LOCKED</v>
      </c>
      <c r="J262" s="2" t="str">
        <f t="shared" si="20"/>
        <v>B126rConcrete Curb RemovalCW 3240-R10</v>
      </c>
      <c r="K262" s="3" t="e">
        <f>MATCH(J262,#REF!,0)</f>
        <v>#REF!</v>
      </c>
      <c r="L262" s="4" t="str">
        <f ca="1" t="shared" si="17"/>
        <v>F0</v>
      </c>
      <c r="M262" s="4" t="str">
        <f ca="1" t="shared" si="18"/>
        <v>G</v>
      </c>
      <c r="N262" s="4" t="str">
        <f ca="1" t="shared" si="19"/>
        <v>C2</v>
      </c>
    </row>
    <row r="263" spans="1:14" s="51" customFormat="1" ht="30" customHeight="1">
      <c r="A263" s="54" t="s">
        <v>200</v>
      </c>
      <c r="B263" s="59" t="s">
        <v>116</v>
      </c>
      <c r="C263" s="43" t="s">
        <v>227</v>
      </c>
      <c r="D263" s="44" t="s">
        <v>74</v>
      </c>
      <c r="E263" s="45" t="s">
        <v>82</v>
      </c>
      <c r="F263" s="46">
        <v>15</v>
      </c>
      <c r="G263" s="81"/>
      <c r="H263" s="48">
        <f>ROUND(G263*F263,2)</f>
        <v>0</v>
      </c>
      <c r="I263" s="9">
        <f ca="1" t="shared" si="16"/>
      </c>
      <c r="J263" s="2" t="str">
        <f t="shared" si="20"/>
        <v>B127rBarrier Integralm</v>
      </c>
      <c r="K263" s="3" t="e">
        <f>MATCH(J263,#REF!,0)</f>
        <v>#REF!</v>
      </c>
      <c r="L263" s="4" t="str">
        <f ca="1" t="shared" si="17"/>
        <v>F0</v>
      </c>
      <c r="M263" s="4" t="str">
        <f ca="1" t="shared" si="18"/>
        <v>C2</v>
      </c>
      <c r="N263" s="4" t="str">
        <f ca="1" t="shared" si="19"/>
        <v>C2</v>
      </c>
    </row>
    <row r="264" spans="1:14" s="51" customFormat="1" ht="30" customHeight="1">
      <c r="A264" s="54" t="s">
        <v>201</v>
      </c>
      <c r="B264" s="42" t="s">
        <v>148</v>
      </c>
      <c r="C264" s="43" t="s">
        <v>114</v>
      </c>
      <c r="D264" s="44" t="s">
        <v>219</v>
      </c>
      <c r="E264" s="45"/>
      <c r="F264" s="46"/>
      <c r="G264" s="162"/>
      <c r="H264" s="48"/>
      <c r="I264" s="9" t="str">
        <f ca="1" t="shared" si="16"/>
        <v>LOCKED</v>
      </c>
      <c r="J264" s="2" t="str">
        <f t="shared" si="20"/>
        <v>B135iConcrete Curb InstallationCW 3240-R10</v>
      </c>
      <c r="K264" s="3" t="e">
        <f>MATCH(J264,#REF!,0)</f>
        <v>#REF!</v>
      </c>
      <c r="L264" s="4" t="str">
        <f ca="1" t="shared" si="17"/>
        <v>F0</v>
      </c>
      <c r="M264" s="4" t="str">
        <f ca="1" t="shared" si="18"/>
        <v>G</v>
      </c>
      <c r="N264" s="4" t="str">
        <f ca="1" t="shared" si="19"/>
        <v>C2</v>
      </c>
    </row>
    <row r="265" spans="1:14" s="51" customFormat="1" ht="30" customHeight="1">
      <c r="A265" s="54" t="s">
        <v>202</v>
      </c>
      <c r="B265" s="59" t="s">
        <v>116</v>
      </c>
      <c r="C265" s="43" t="s">
        <v>229</v>
      </c>
      <c r="D265" s="44" t="s">
        <v>129</v>
      </c>
      <c r="E265" s="45" t="s">
        <v>82</v>
      </c>
      <c r="F265" s="46">
        <v>15</v>
      </c>
      <c r="G265" s="81"/>
      <c r="H265" s="48">
        <f>ROUND(G265*F265,2)</f>
        <v>0</v>
      </c>
      <c r="I265" s="9">
        <f ca="1" t="shared" si="16"/>
      </c>
      <c r="J265" s="2" t="str">
        <f t="shared" si="20"/>
        <v>B139iModified Barrier (150 mm reveal ht, Dowelled)SD-203Bm</v>
      </c>
      <c r="K265" s="3" t="e">
        <f>MATCH(J265,#REF!,0)</f>
        <v>#REF!</v>
      </c>
      <c r="L265" s="4" t="str">
        <f ca="1" t="shared" si="17"/>
        <v>F0</v>
      </c>
      <c r="M265" s="4" t="str">
        <f ca="1" t="shared" si="18"/>
        <v>C2</v>
      </c>
      <c r="N265" s="4" t="str">
        <f ca="1" t="shared" si="19"/>
        <v>C2</v>
      </c>
    </row>
    <row r="266" spans="1:14" s="51" customFormat="1" ht="30" customHeight="1">
      <c r="A266" s="54" t="s">
        <v>203</v>
      </c>
      <c r="B266" s="42" t="s">
        <v>149</v>
      </c>
      <c r="C266" s="43" t="s">
        <v>67</v>
      </c>
      <c r="D266" s="44" t="s">
        <v>219</v>
      </c>
      <c r="E266" s="45"/>
      <c r="F266" s="46"/>
      <c r="G266" s="156"/>
      <c r="H266" s="48"/>
      <c r="I266" s="9" t="str">
        <f ca="1" t="shared" si="16"/>
        <v>LOCKED</v>
      </c>
      <c r="J266" s="2" t="str">
        <f t="shared" si="20"/>
        <v>B154rlConcrete Curb RenewalCW 3240-R10</v>
      </c>
      <c r="K266" s="3" t="e">
        <f>MATCH(J266,#REF!,0)</f>
        <v>#REF!</v>
      </c>
      <c r="L266" s="4" t="str">
        <f ca="1" t="shared" si="17"/>
        <v>F0</v>
      </c>
      <c r="M266" s="4" t="str">
        <f ca="1" t="shared" si="18"/>
        <v>G</v>
      </c>
      <c r="N266" s="4" t="str">
        <f ca="1" t="shared" si="19"/>
        <v>C2</v>
      </c>
    </row>
    <row r="267" spans="1:14" s="51" customFormat="1" ht="30" customHeight="1">
      <c r="A267" s="54" t="s">
        <v>204</v>
      </c>
      <c r="B267" s="59" t="s">
        <v>116</v>
      </c>
      <c r="C267" s="43" t="s">
        <v>228</v>
      </c>
      <c r="D267" s="44" t="s">
        <v>182</v>
      </c>
      <c r="E267" s="45"/>
      <c r="F267" s="46"/>
      <c r="G267" s="48"/>
      <c r="H267" s="48"/>
      <c r="I267" s="9" t="str">
        <f ca="1" t="shared" si="16"/>
        <v>LOCKED</v>
      </c>
      <c r="J267" s="2" t="str">
        <f t="shared" si="20"/>
        <v>B155rlBarrier (150 mm reveal ht, Dowelled)SD-205,SD-206A</v>
      </c>
      <c r="K267" s="3" t="e">
        <f>MATCH(J267,#REF!,0)</f>
        <v>#REF!</v>
      </c>
      <c r="L267" s="4" t="str">
        <f ca="1" t="shared" si="17"/>
        <v>F0</v>
      </c>
      <c r="M267" s="4" t="str">
        <f ca="1" t="shared" si="18"/>
        <v>C2</v>
      </c>
      <c r="N267" s="4" t="str">
        <f ca="1" t="shared" si="19"/>
        <v>C2</v>
      </c>
    </row>
    <row r="268" spans="1:14" s="60" customFormat="1" ht="30" customHeight="1">
      <c r="A268" s="54" t="s">
        <v>205</v>
      </c>
      <c r="B268" s="58" t="s">
        <v>176</v>
      </c>
      <c r="C268" s="43" t="s">
        <v>183</v>
      </c>
      <c r="D268" s="44"/>
      <c r="E268" s="45" t="s">
        <v>82</v>
      </c>
      <c r="F268" s="46">
        <v>5</v>
      </c>
      <c r="G268" s="81"/>
      <c r="H268" s="48">
        <f>ROUND(G268*F268,2)</f>
        <v>0</v>
      </c>
      <c r="I268" s="9">
        <f aca="true" ca="1" t="shared" si="21" ref="I268:I331">IF(CELL("protect",$G268)=1,"LOCKED","")</f>
      </c>
      <c r="J268" s="2" t="str">
        <f t="shared" si="20"/>
        <v>B156rlLess than 3 mm</v>
      </c>
      <c r="K268" s="3" t="e">
        <f>MATCH(J268,#REF!,0)</f>
        <v>#REF!</v>
      </c>
      <c r="L268" s="4" t="str">
        <f aca="true" ca="1" t="shared" si="22" ref="L268:L331">CELL("format",$F268)</f>
        <v>F0</v>
      </c>
      <c r="M268" s="4" t="str">
        <f aca="true" ca="1" t="shared" si="23" ref="M268:M331">CELL("format",$G268)</f>
        <v>C2</v>
      </c>
      <c r="N268" s="4" t="str">
        <f aca="true" ca="1" t="shared" si="24" ref="N268:N331">CELL("format",$H268)</f>
        <v>C2</v>
      </c>
    </row>
    <row r="269" spans="1:14" s="51" customFormat="1" ht="30" customHeight="1">
      <c r="A269" s="54" t="s">
        <v>206</v>
      </c>
      <c r="B269" s="58" t="s">
        <v>178</v>
      </c>
      <c r="C269" s="43" t="s">
        <v>184</v>
      </c>
      <c r="D269" s="44"/>
      <c r="E269" s="45" t="s">
        <v>82</v>
      </c>
      <c r="F269" s="46">
        <v>5</v>
      </c>
      <c r="G269" s="47"/>
      <c r="H269" s="48">
        <f>ROUND(G269*F269,2)</f>
        <v>0</v>
      </c>
      <c r="I269" s="9">
        <f ca="1" t="shared" si="21"/>
      </c>
      <c r="J269" s="2" t="str">
        <f aca="true" t="shared" si="25" ref="J269:J332">CLEAN(CONCATENATE(TRIM($A269),TRIM($C269),IF(LEFT($D269)&lt;&gt;"E",TRIM($D269),),TRIM($E269)))</f>
        <v>B157rl3 m to 30 mm</v>
      </c>
      <c r="K269" s="3" t="e">
        <f>MATCH(J269,#REF!,0)</f>
        <v>#REF!</v>
      </c>
      <c r="L269" s="4" t="str">
        <f ca="1" t="shared" si="22"/>
        <v>F0</v>
      </c>
      <c r="M269" s="4" t="str">
        <f ca="1" t="shared" si="23"/>
        <v>C2</v>
      </c>
      <c r="N269" s="4" t="str">
        <f ca="1" t="shared" si="24"/>
        <v>C2</v>
      </c>
    </row>
    <row r="270" spans="1:14" s="49" customFormat="1" ht="30" customHeight="1">
      <c r="A270" s="54" t="s">
        <v>222</v>
      </c>
      <c r="B270" s="59" t="s">
        <v>117</v>
      </c>
      <c r="C270" s="43" t="s">
        <v>220</v>
      </c>
      <c r="D270" s="44" t="s">
        <v>185</v>
      </c>
      <c r="E270" s="45" t="s">
        <v>82</v>
      </c>
      <c r="F270" s="46">
        <v>15</v>
      </c>
      <c r="G270" s="81"/>
      <c r="H270" s="48">
        <f>ROUND(G270*F270,2)</f>
        <v>0</v>
      </c>
      <c r="I270" s="9">
        <f ca="1" t="shared" si="21"/>
      </c>
      <c r="J270" s="2" t="str">
        <f t="shared" si="25"/>
        <v>B184rlACurb Ramp (8-12 mm reveal ht, Monolithic)SD-229C,Dm</v>
      </c>
      <c r="K270" s="3" t="e">
        <f>MATCH(J270,#REF!,0)</f>
        <v>#REF!</v>
      </c>
      <c r="L270" s="4" t="str">
        <f ca="1" t="shared" si="22"/>
        <v>F0</v>
      </c>
      <c r="M270" s="4" t="str">
        <f ca="1" t="shared" si="23"/>
        <v>C2</v>
      </c>
      <c r="N270" s="4" t="str">
        <f ca="1" t="shared" si="24"/>
        <v>C2</v>
      </c>
    </row>
    <row r="271" spans="1:14" s="49" customFormat="1" ht="30" customHeight="1">
      <c r="A271" s="54" t="s">
        <v>143</v>
      </c>
      <c r="B271" s="42" t="s">
        <v>150</v>
      </c>
      <c r="C271" s="43" t="s">
        <v>119</v>
      </c>
      <c r="D271" s="44" t="s">
        <v>232</v>
      </c>
      <c r="E271" s="45" t="s">
        <v>79</v>
      </c>
      <c r="F271" s="46">
        <v>5</v>
      </c>
      <c r="G271" s="81"/>
      <c r="H271" s="48">
        <f>ROUND(G271*F271,2)</f>
        <v>0</v>
      </c>
      <c r="I271" s="9">
        <f ca="1" t="shared" si="21"/>
      </c>
      <c r="J271" s="2" t="str">
        <f t="shared" si="25"/>
        <v>B199Construction of Asphalt PatchesCW 3410-R12m²</v>
      </c>
      <c r="K271" s="3" t="e">
        <f>MATCH(J271,#REF!,0)</f>
        <v>#REF!</v>
      </c>
      <c r="L271" s="4" t="str">
        <f ca="1" t="shared" si="22"/>
        <v>F0</v>
      </c>
      <c r="M271" s="4" t="str">
        <f ca="1" t="shared" si="23"/>
        <v>C2</v>
      </c>
      <c r="N271" s="4" t="str">
        <f ca="1" t="shared" si="24"/>
        <v>C2</v>
      </c>
    </row>
    <row r="272" spans="1:14" s="51" customFormat="1" ht="30" customHeight="1">
      <c r="A272" s="36"/>
      <c r="B272" s="29"/>
      <c r="C272" s="52" t="s">
        <v>89</v>
      </c>
      <c r="D272" s="39"/>
      <c r="E272" s="62"/>
      <c r="F272" s="40"/>
      <c r="G272" s="154"/>
      <c r="H272" s="155"/>
      <c r="I272" s="9" t="str">
        <f ca="1" t="shared" si="21"/>
        <v>LOCKED</v>
      </c>
      <c r="J272" s="2" t="str">
        <f t="shared" si="25"/>
        <v>ADJUSTMENTS</v>
      </c>
      <c r="K272" s="3" t="e">
        <f>MATCH(J272,#REF!,0)</f>
        <v>#REF!</v>
      </c>
      <c r="L272" s="4" t="str">
        <f ca="1" t="shared" si="22"/>
        <v>G</v>
      </c>
      <c r="M272" s="4" t="str">
        <f ca="1" t="shared" si="23"/>
        <v>C2</v>
      </c>
      <c r="N272" s="4" t="str">
        <f ca="1" t="shared" si="24"/>
        <v>C2</v>
      </c>
    </row>
    <row r="273" spans="1:14" s="51" customFormat="1" ht="30" customHeight="1">
      <c r="A273" s="50" t="s">
        <v>98</v>
      </c>
      <c r="B273" s="42" t="s">
        <v>151</v>
      </c>
      <c r="C273" s="43" t="s">
        <v>157</v>
      </c>
      <c r="D273" s="63" t="s">
        <v>230</v>
      </c>
      <c r="E273" s="45" t="s">
        <v>81</v>
      </c>
      <c r="F273" s="61">
        <v>2</v>
      </c>
      <c r="G273" s="81"/>
      <c r="H273" s="48">
        <f>ROUND(G273*F273,2)</f>
        <v>0</v>
      </c>
      <c r="I273" s="9">
        <f ca="1" t="shared" si="21"/>
      </c>
      <c r="J273" s="2" t="str">
        <f t="shared" si="25"/>
        <v>F009Adjustment of Valve BoxesCW 3210-R8each</v>
      </c>
      <c r="K273" s="3" t="e">
        <f>MATCH(J273,#REF!,0)</f>
        <v>#REF!</v>
      </c>
      <c r="L273" s="4" t="str">
        <f ca="1" t="shared" si="22"/>
        <v>F0</v>
      </c>
      <c r="M273" s="4" t="str">
        <f ca="1" t="shared" si="23"/>
        <v>C2</v>
      </c>
      <c r="N273" s="4" t="str">
        <f ca="1" t="shared" si="24"/>
        <v>C2</v>
      </c>
    </row>
    <row r="274" spans="1:14" ht="36" customHeight="1">
      <c r="A274" s="50" t="s">
        <v>137</v>
      </c>
      <c r="B274" s="42" t="s">
        <v>152</v>
      </c>
      <c r="C274" s="43" t="s">
        <v>159</v>
      </c>
      <c r="D274" s="63" t="s">
        <v>230</v>
      </c>
      <c r="E274" s="45" t="s">
        <v>81</v>
      </c>
      <c r="F274" s="61">
        <v>1</v>
      </c>
      <c r="G274" s="81"/>
      <c r="H274" s="48">
        <f>ROUND(G274*F274,2)</f>
        <v>0</v>
      </c>
      <c r="I274" s="9">
        <f ca="1" t="shared" si="21"/>
      </c>
      <c r="J274" s="2" t="str">
        <f t="shared" si="25"/>
        <v>F010Valve Box ExtensionsCW 3210-R8each</v>
      </c>
      <c r="K274" s="3" t="e">
        <f>MATCH(J274,#REF!,0)</f>
        <v>#REF!</v>
      </c>
      <c r="L274" s="4" t="str">
        <f ca="1" t="shared" si="22"/>
        <v>F0</v>
      </c>
      <c r="M274" s="4" t="str">
        <f ca="1" t="shared" si="23"/>
        <v>C2</v>
      </c>
      <c r="N274" s="4" t="str">
        <f ca="1" t="shared" si="24"/>
        <v>C2</v>
      </c>
    </row>
    <row r="275" spans="1:14" s="49" customFormat="1" ht="30" customHeight="1">
      <c r="A275" s="50" t="s">
        <v>99</v>
      </c>
      <c r="B275" s="42" t="s">
        <v>153</v>
      </c>
      <c r="C275" s="43" t="s">
        <v>158</v>
      </c>
      <c r="D275" s="63" t="s">
        <v>230</v>
      </c>
      <c r="E275" s="45" t="s">
        <v>81</v>
      </c>
      <c r="F275" s="61">
        <v>8</v>
      </c>
      <c r="G275" s="81"/>
      <c r="H275" s="48">
        <f>ROUND(G275*F275,2)</f>
        <v>0</v>
      </c>
      <c r="I275" s="9">
        <f ca="1" t="shared" si="21"/>
      </c>
      <c r="J275" s="2" t="str">
        <f t="shared" si="25"/>
        <v>F011Adjustment of Curb Stop BoxesCW 3210-R8each</v>
      </c>
      <c r="K275" s="3" t="e">
        <f>MATCH(J275,#REF!,0)</f>
        <v>#REF!</v>
      </c>
      <c r="L275" s="4" t="str">
        <f ca="1" t="shared" si="22"/>
        <v>F0</v>
      </c>
      <c r="M275" s="4" t="str">
        <f ca="1" t="shared" si="23"/>
        <v>C2</v>
      </c>
      <c r="N275" s="4" t="str">
        <f ca="1" t="shared" si="24"/>
        <v>C2</v>
      </c>
    </row>
    <row r="276" spans="1:14" s="51" customFormat="1" ht="30" customHeight="1">
      <c r="A276" s="64" t="s">
        <v>100</v>
      </c>
      <c r="B276" s="42" t="s">
        <v>154</v>
      </c>
      <c r="C276" s="65" t="s">
        <v>160</v>
      </c>
      <c r="D276" s="63" t="s">
        <v>230</v>
      </c>
      <c r="E276" s="66" t="s">
        <v>81</v>
      </c>
      <c r="F276" s="61">
        <v>4</v>
      </c>
      <c r="G276" s="67"/>
      <c r="H276" s="68">
        <f>ROUND(G276*F276,2)</f>
        <v>0</v>
      </c>
      <c r="I276" s="9">
        <f ca="1" t="shared" si="21"/>
      </c>
      <c r="J276" s="2" t="str">
        <f t="shared" si="25"/>
        <v>F018Curb Stop ExtensionsCW 3210-R8each</v>
      </c>
      <c r="K276" s="3" t="e">
        <f>MATCH(J276,#REF!,0)</f>
        <v>#REF!</v>
      </c>
      <c r="L276" s="4" t="str">
        <f ca="1" t="shared" si="22"/>
        <v>F0</v>
      </c>
      <c r="M276" s="4" t="str">
        <f ca="1" t="shared" si="23"/>
        <v>C2</v>
      </c>
      <c r="N276" s="4" t="str">
        <f ca="1" t="shared" si="24"/>
        <v>C2</v>
      </c>
    </row>
    <row r="277" spans="1:14" s="51" customFormat="1" ht="30" customHeight="1">
      <c r="A277" s="36"/>
      <c r="B277" s="37"/>
      <c r="C277" s="52" t="s">
        <v>90</v>
      </c>
      <c r="D277" s="39"/>
      <c r="E277" s="53"/>
      <c r="F277" s="39"/>
      <c r="G277" s="154"/>
      <c r="H277" s="155"/>
      <c r="I277" s="9" t="str">
        <f ca="1" t="shared" si="21"/>
        <v>LOCKED</v>
      </c>
      <c r="J277" s="2" t="str">
        <f t="shared" si="25"/>
        <v>LANDSCAPING</v>
      </c>
      <c r="K277" s="3" t="e">
        <f>MATCH(J277,#REF!,0)</f>
        <v>#REF!</v>
      </c>
      <c r="L277" s="4" t="str">
        <f ca="1" t="shared" si="22"/>
        <v>F0</v>
      </c>
      <c r="M277" s="4" t="str">
        <f ca="1" t="shared" si="23"/>
        <v>C2</v>
      </c>
      <c r="N277" s="4" t="str">
        <f ca="1" t="shared" si="24"/>
        <v>C2</v>
      </c>
    </row>
    <row r="278" spans="1:14" s="35" customFormat="1" ht="30" customHeight="1">
      <c r="A278" s="54" t="s">
        <v>101</v>
      </c>
      <c r="B278" s="42" t="s">
        <v>155</v>
      </c>
      <c r="C278" s="43" t="s">
        <v>58</v>
      </c>
      <c r="D278" s="44" t="s">
        <v>4</v>
      </c>
      <c r="E278" s="45"/>
      <c r="F278" s="46"/>
      <c r="G278" s="156"/>
      <c r="H278" s="48"/>
      <c r="I278" s="9" t="str">
        <f ca="1" t="shared" si="21"/>
        <v>LOCKED</v>
      </c>
      <c r="J278" s="2" t="str">
        <f t="shared" si="25"/>
        <v>G001SoddingCW 3510-R9</v>
      </c>
      <c r="K278" s="3" t="e">
        <f>MATCH(J278,#REF!,0)</f>
        <v>#REF!</v>
      </c>
      <c r="L278" s="4" t="str">
        <f ca="1" t="shared" si="22"/>
        <v>F0</v>
      </c>
      <c r="M278" s="4" t="str">
        <f ca="1" t="shared" si="23"/>
        <v>G</v>
      </c>
      <c r="N278" s="4" t="str">
        <f ca="1" t="shared" si="24"/>
        <v>C2</v>
      </c>
    </row>
    <row r="279" spans="1:14" s="35" customFormat="1" ht="30" customHeight="1">
      <c r="A279" s="54" t="s">
        <v>102</v>
      </c>
      <c r="B279" s="59" t="s">
        <v>116</v>
      </c>
      <c r="C279" s="43" t="s">
        <v>212</v>
      </c>
      <c r="D279" s="44"/>
      <c r="E279" s="45" t="s">
        <v>79</v>
      </c>
      <c r="F279" s="46">
        <v>115</v>
      </c>
      <c r="G279" s="47"/>
      <c r="H279" s="48">
        <f>ROUND(G279*F279,2)</f>
        <v>0</v>
      </c>
      <c r="I279" s="9">
        <f ca="1" t="shared" si="21"/>
      </c>
      <c r="J279" s="2" t="str">
        <f t="shared" si="25"/>
        <v>G002width &lt; 600 mmm²</v>
      </c>
      <c r="K279" s="3" t="e">
        <f>MATCH(J279,#REF!,0)</f>
        <v>#REF!</v>
      </c>
      <c r="L279" s="4" t="str">
        <f ca="1" t="shared" si="22"/>
        <v>F0</v>
      </c>
      <c r="M279" s="4" t="str">
        <f ca="1" t="shared" si="23"/>
        <v>C2</v>
      </c>
      <c r="N279" s="4" t="str">
        <f ca="1" t="shared" si="24"/>
        <v>C2</v>
      </c>
    </row>
    <row r="280" spans="1:14" ht="36" customHeight="1">
      <c r="A280" s="54" t="s">
        <v>103</v>
      </c>
      <c r="B280" s="59" t="s">
        <v>117</v>
      </c>
      <c r="C280" s="43" t="s">
        <v>213</v>
      </c>
      <c r="D280" s="44"/>
      <c r="E280" s="45" t="s">
        <v>79</v>
      </c>
      <c r="F280" s="46">
        <v>225</v>
      </c>
      <c r="G280" s="47"/>
      <c r="H280" s="48">
        <f>ROUND(G280*F280,2)</f>
        <v>0</v>
      </c>
      <c r="I280" s="9">
        <f ca="1" t="shared" si="21"/>
      </c>
      <c r="J280" s="2" t="str">
        <f t="shared" si="25"/>
        <v>G003width &gt; or = 600 mmm²</v>
      </c>
      <c r="K280" s="3" t="e">
        <f>MATCH(J280,#REF!,0)</f>
        <v>#REF!</v>
      </c>
      <c r="L280" s="4" t="str">
        <f ca="1" t="shared" si="22"/>
        <v>F0</v>
      </c>
      <c r="M280" s="4" t="str">
        <f ca="1" t="shared" si="23"/>
        <v>C2</v>
      </c>
      <c r="N280" s="4" t="str">
        <f ca="1" t="shared" si="24"/>
        <v>C2</v>
      </c>
    </row>
    <row r="281" spans="1:14" s="49" customFormat="1" ht="30.75" customHeight="1">
      <c r="A281" s="104"/>
      <c r="B281" s="34" t="str">
        <f>B249</f>
        <v>H</v>
      </c>
      <c r="C281" s="188" t="str">
        <f>C249</f>
        <v>SIDEWALK RENEWAL- THOM AVENUE WEST (SOUTH SIDE) - WINONA STREET TO BOND STREET</v>
      </c>
      <c r="D281" s="188"/>
      <c r="E281" s="188"/>
      <c r="F281" s="188"/>
      <c r="G281" s="159" t="s">
        <v>241</v>
      </c>
      <c r="H281" s="159">
        <f>SUM(H251:H280)</f>
        <v>0</v>
      </c>
      <c r="I281" s="9" t="str">
        <f ca="1" t="shared" si="21"/>
        <v>LOCKED</v>
      </c>
      <c r="J281" s="2" t="str">
        <f t="shared" si="25"/>
        <v>SIDEWALK RENEWAL- THOM AVENUE WEST (SOUTH SIDE) - WINONA STREET TO BOND STREET</v>
      </c>
      <c r="K281" s="3" t="e">
        <f>MATCH(J281,#REF!,0)</f>
        <v>#REF!</v>
      </c>
      <c r="L281" s="4" t="str">
        <f ca="1" t="shared" si="22"/>
        <v>F0</v>
      </c>
      <c r="M281" s="4" t="str">
        <f ca="1" t="shared" si="23"/>
        <v>C2</v>
      </c>
      <c r="N281" s="4" t="str">
        <f ca="1" t="shared" si="24"/>
        <v>C2</v>
      </c>
    </row>
    <row r="282" spans="1:14" s="51" customFormat="1" ht="30" customHeight="1">
      <c r="A282" s="112"/>
      <c r="B282" s="34" t="s">
        <v>269</v>
      </c>
      <c r="C282" s="194" t="s">
        <v>335</v>
      </c>
      <c r="D282" s="195"/>
      <c r="E282" s="195"/>
      <c r="F282" s="195"/>
      <c r="G282" s="195"/>
      <c r="H282" s="196"/>
      <c r="I282" s="9" t="str">
        <f ca="1" t="shared" si="21"/>
        <v>LOCKED</v>
      </c>
      <c r="J282" s="2" t="str">
        <f t="shared" si="25"/>
        <v>SIDEWALK RENEWAL- MADELINE STREET (EAST SIDE) - EDWARD AVENUE WEST TO HAROLD AVENUE WEST</v>
      </c>
      <c r="K282" s="3" t="e">
        <f>MATCH(J282,#REF!,0)</f>
        <v>#REF!</v>
      </c>
      <c r="L282" s="4" t="str">
        <f ca="1" t="shared" si="22"/>
        <v>F0</v>
      </c>
      <c r="M282" s="4" t="str">
        <f ca="1" t="shared" si="23"/>
        <v>F0</v>
      </c>
      <c r="N282" s="4" t="str">
        <f ca="1" t="shared" si="24"/>
        <v>F0</v>
      </c>
    </row>
    <row r="283" spans="1:14" ht="36" customHeight="1">
      <c r="A283" s="36"/>
      <c r="B283" s="37"/>
      <c r="C283" s="38" t="s">
        <v>86</v>
      </c>
      <c r="D283" s="39"/>
      <c r="E283" s="40" t="s">
        <v>74</v>
      </c>
      <c r="F283" s="40" t="s">
        <v>74</v>
      </c>
      <c r="G283" s="154" t="s">
        <v>74</v>
      </c>
      <c r="H283" s="155"/>
      <c r="I283" s="9" t="str">
        <f ca="1" t="shared" si="21"/>
        <v>LOCKED</v>
      </c>
      <c r="J283" s="2" t="str">
        <f t="shared" si="25"/>
        <v>EARTH AND BASE WORKS</v>
      </c>
      <c r="K283" s="3" t="e">
        <f>MATCH(J283,#REF!,0)</f>
        <v>#REF!</v>
      </c>
      <c r="L283" s="4" t="str">
        <f ca="1" t="shared" si="22"/>
        <v>G</v>
      </c>
      <c r="M283" s="4" t="str">
        <f ca="1" t="shared" si="23"/>
        <v>C2</v>
      </c>
      <c r="N283" s="4" t="str">
        <f ca="1" t="shared" si="24"/>
        <v>C2</v>
      </c>
    </row>
    <row r="284" spans="1:14" ht="36" customHeight="1">
      <c r="A284" s="41" t="s">
        <v>104</v>
      </c>
      <c r="B284" s="42" t="s">
        <v>270</v>
      </c>
      <c r="C284" s="43" t="s">
        <v>108</v>
      </c>
      <c r="D284" s="44" t="s">
        <v>223</v>
      </c>
      <c r="E284" s="45" t="s">
        <v>80</v>
      </c>
      <c r="F284" s="46">
        <v>40</v>
      </c>
      <c r="G284" s="47"/>
      <c r="H284" s="48">
        <f>ROUND(G284*F284,2)</f>
        <v>0</v>
      </c>
      <c r="I284" s="9">
        <f ca="1" t="shared" si="21"/>
      </c>
      <c r="J284" s="2" t="str">
        <f t="shared" si="25"/>
        <v>A010Supplying and Placing Base Course MaterialCW 3110-R19m³</v>
      </c>
      <c r="K284" s="3" t="e">
        <f>MATCH(J284,#REF!,0)</f>
        <v>#REF!</v>
      </c>
      <c r="L284" s="4" t="str">
        <f ca="1" t="shared" si="22"/>
        <v>F0</v>
      </c>
      <c r="M284" s="4" t="str">
        <f ca="1" t="shared" si="23"/>
        <v>C2</v>
      </c>
      <c r="N284" s="4" t="str">
        <f ca="1" t="shared" si="24"/>
        <v>C2</v>
      </c>
    </row>
    <row r="285" spans="1:14" ht="36" customHeight="1">
      <c r="A285" s="50" t="s">
        <v>105</v>
      </c>
      <c r="B285" s="42" t="s">
        <v>271</v>
      </c>
      <c r="C285" s="43" t="s">
        <v>28</v>
      </c>
      <c r="D285" s="44" t="s">
        <v>223</v>
      </c>
      <c r="E285" s="45" t="s">
        <v>79</v>
      </c>
      <c r="F285" s="46">
        <v>540</v>
      </c>
      <c r="G285" s="47"/>
      <c r="H285" s="48">
        <f>ROUND(G285*F285,2)</f>
        <v>0</v>
      </c>
      <c r="I285" s="9">
        <f ca="1" t="shared" si="21"/>
      </c>
      <c r="J285" s="2" t="str">
        <f t="shared" si="25"/>
        <v>A012Grading of BoulevardsCW 3110-R19m²</v>
      </c>
      <c r="K285" s="3" t="e">
        <f>MATCH(J285,#REF!,0)</f>
        <v>#REF!</v>
      </c>
      <c r="L285" s="4" t="str">
        <f ca="1" t="shared" si="22"/>
        <v>F0</v>
      </c>
      <c r="M285" s="4" t="str">
        <f ca="1" t="shared" si="23"/>
        <v>C2</v>
      </c>
      <c r="N285" s="4" t="str">
        <f ca="1" t="shared" si="24"/>
        <v>C2</v>
      </c>
    </row>
    <row r="286" spans="1:14" s="51" customFormat="1" ht="30" customHeight="1">
      <c r="A286" s="36"/>
      <c r="C286" s="52" t="s">
        <v>239</v>
      </c>
      <c r="D286" s="39"/>
      <c r="E286" s="53"/>
      <c r="F286" s="39"/>
      <c r="G286" s="154"/>
      <c r="H286" s="155"/>
      <c r="I286" s="9" t="str">
        <f ca="1" t="shared" si="21"/>
        <v>LOCKED</v>
      </c>
      <c r="J286" s="2" t="str">
        <f t="shared" si="25"/>
        <v>ROADWORKS - RENEWALS</v>
      </c>
      <c r="K286" s="3" t="e">
        <f>MATCH(J286,#REF!,0)</f>
        <v>#REF!</v>
      </c>
      <c r="L286" s="4" t="str">
        <f ca="1" t="shared" si="22"/>
        <v>F0</v>
      </c>
      <c r="M286" s="4" t="str">
        <f ca="1" t="shared" si="23"/>
        <v>C2</v>
      </c>
      <c r="N286" s="4" t="str">
        <f ca="1" t="shared" si="24"/>
        <v>C2</v>
      </c>
    </row>
    <row r="287" spans="1:14" s="51" customFormat="1" ht="30" customHeight="1">
      <c r="A287" s="105" t="s">
        <v>188</v>
      </c>
      <c r="B287" s="42" t="s">
        <v>272</v>
      </c>
      <c r="C287" s="77" t="s">
        <v>139</v>
      </c>
      <c r="D287" s="78" t="s">
        <v>221</v>
      </c>
      <c r="E287" s="74"/>
      <c r="F287" s="106"/>
      <c r="G287" s="161"/>
      <c r="H287" s="107"/>
      <c r="I287" s="9" t="str">
        <f ca="1" t="shared" si="21"/>
        <v>LOCKED</v>
      </c>
      <c r="J287" s="2" t="str">
        <f t="shared" si="25"/>
        <v>B077-72Partial Slab Patches - Early Opening (72 hour)CW 3230-R8</v>
      </c>
      <c r="K287" s="3" t="e">
        <f>MATCH(J287,#REF!,0)</f>
        <v>#REF!</v>
      </c>
      <c r="L287" s="4" t="str">
        <f ca="1" t="shared" si="22"/>
        <v>F0</v>
      </c>
      <c r="M287" s="4" t="str">
        <f ca="1" t="shared" si="23"/>
        <v>G</v>
      </c>
      <c r="N287" s="4" t="str">
        <f ca="1" t="shared" si="24"/>
        <v>C2</v>
      </c>
    </row>
    <row r="288" spans="1:14" s="51" customFormat="1" ht="30" customHeight="1">
      <c r="A288" s="105" t="s">
        <v>189</v>
      </c>
      <c r="B288" s="76" t="s">
        <v>116</v>
      </c>
      <c r="C288" s="77" t="s">
        <v>84</v>
      </c>
      <c r="D288" s="78" t="s">
        <v>74</v>
      </c>
      <c r="E288" s="74" t="s">
        <v>79</v>
      </c>
      <c r="F288" s="106">
        <v>2</v>
      </c>
      <c r="G288" s="47"/>
      <c r="H288" s="48">
        <f>ROUND(G288*F288,2)</f>
        <v>0</v>
      </c>
      <c r="I288" s="9">
        <f ca="1" t="shared" si="21"/>
      </c>
      <c r="J288" s="2" t="str">
        <f t="shared" si="25"/>
        <v>B086-72200 mm Concrete Pavement (Type A)m²</v>
      </c>
      <c r="K288" s="3" t="e">
        <f>MATCH(J288,#REF!,0)</f>
        <v>#REF!</v>
      </c>
      <c r="L288" s="4" t="str">
        <f ca="1" t="shared" si="22"/>
        <v>F0</v>
      </c>
      <c r="M288" s="4" t="str">
        <f ca="1" t="shared" si="23"/>
        <v>C2</v>
      </c>
      <c r="N288" s="4" t="str">
        <f ca="1" t="shared" si="24"/>
        <v>C2</v>
      </c>
    </row>
    <row r="289" spans="1:14" s="51" customFormat="1" ht="30" customHeight="1">
      <c r="A289" s="54" t="s">
        <v>106</v>
      </c>
      <c r="B289" s="42" t="s">
        <v>273</v>
      </c>
      <c r="C289" s="43" t="s">
        <v>70</v>
      </c>
      <c r="D289" s="44" t="s">
        <v>221</v>
      </c>
      <c r="E289" s="45"/>
      <c r="F289" s="46"/>
      <c r="G289" s="156"/>
      <c r="H289" s="163"/>
      <c r="I289" s="9" t="str">
        <f ca="1" t="shared" si="21"/>
        <v>LOCKED</v>
      </c>
      <c r="J289" s="2" t="str">
        <f t="shared" si="25"/>
        <v>B097Drilled Tie BarsCW 3230-R8</v>
      </c>
      <c r="K289" s="3" t="e">
        <f>MATCH(J289,#REF!,0)</f>
        <v>#REF!</v>
      </c>
      <c r="L289" s="4" t="str">
        <f ca="1" t="shared" si="22"/>
        <v>F0</v>
      </c>
      <c r="M289" s="4" t="str">
        <f ca="1" t="shared" si="23"/>
        <v>G</v>
      </c>
      <c r="N289" s="4" t="str">
        <f ca="1" t="shared" si="24"/>
        <v>G</v>
      </c>
    </row>
    <row r="290" spans="1:14" s="51" customFormat="1" ht="30" customHeight="1">
      <c r="A290" s="55" t="s">
        <v>224</v>
      </c>
      <c r="B290" s="56" t="s">
        <v>116</v>
      </c>
      <c r="C290" s="57" t="s">
        <v>225</v>
      </c>
      <c r="D290" s="56" t="s">
        <v>74</v>
      </c>
      <c r="E290" s="56" t="s">
        <v>81</v>
      </c>
      <c r="F290" s="46">
        <v>110</v>
      </c>
      <c r="G290" s="47"/>
      <c r="H290" s="48">
        <f>ROUND(G290*F290,2)</f>
        <v>0</v>
      </c>
      <c r="I290" s="9">
        <f ca="1" t="shared" si="21"/>
      </c>
      <c r="J290" s="2" t="str">
        <f t="shared" si="25"/>
        <v>B097A15 M Deformed Tie Bareach</v>
      </c>
      <c r="K290" s="3" t="e">
        <f>MATCH(J290,#REF!,0)</f>
        <v>#REF!</v>
      </c>
      <c r="L290" s="4" t="str">
        <f ca="1" t="shared" si="22"/>
        <v>F0</v>
      </c>
      <c r="M290" s="4" t="str">
        <f ca="1" t="shared" si="23"/>
        <v>C2</v>
      </c>
      <c r="N290" s="4" t="str">
        <f ca="1" t="shared" si="24"/>
        <v>C2</v>
      </c>
    </row>
    <row r="291" spans="1:14" s="51" customFormat="1" ht="30" customHeight="1">
      <c r="A291" s="54" t="s">
        <v>193</v>
      </c>
      <c r="B291" s="42" t="s">
        <v>274</v>
      </c>
      <c r="C291" s="43" t="s">
        <v>112</v>
      </c>
      <c r="D291" s="44" t="s">
        <v>0</v>
      </c>
      <c r="E291" s="45"/>
      <c r="F291" s="46"/>
      <c r="G291" s="156"/>
      <c r="H291" s="163"/>
      <c r="I291" s="9" t="str">
        <f ca="1" t="shared" si="21"/>
        <v>LOCKED</v>
      </c>
      <c r="J291" s="2" t="str">
        <f t="shared" si="25"/>
        <v>B114rlMiscellaneous Concrete Slab RenewalCW 3235-R9</v>
      </c>
      <c r="K291" s="3" t="e">
        <f>MATCH(J291,#REF!,0)</f>
        <v>#REF!</v>
      </c>
      <c r="L291" s="4" t="str">
        <f ca="1" t="shared" si="22"/>
        <v>F0</v>
      </c>
      <c r="M291" s="4" t="str">
        <f ca="1" t="shared" si="23"/>
        <v>G</v>
      </c>
      <c r="N291" s="4" t="str">
        <f ca="1" t="shared" si="24"/>
        <v>G</v>
      </c>
    </row>
    <row r="292" spans="1:14" s="51" customFormat="1" ht="30" customHeight="1">
      <c r="A292" s="54" t="s">
        <v>194</v>
      </c>
      <c r="B292" s="59" t="s">
        <v>242</v>
      </c>
      <c r="C292" s="43" t="s">
        <v>2</v>
      </c>
      <c r="D292" s="44" t="s">
        <v>128</v>
      </c>
      <c r="E292" s="45"/>
      <c r="F292" s="46"/>
      <c r="G292" s="156"/>
      <c r="H292" s="48"/>
      <c r="I292" s="9" t="str">
        <f ca="1" t="shared" si="21"/>
        <v>LOCKED</v>
      </c>
      <c r="J292" s="2" t="str">
        <f t="shared" si="25"/>
        <v>B118rl100 mm SidewalkSD-228A</v>
      </c>
      <c r="K292" s="3" t="e">
        <f>MATCH(J292,#REF!,0)</f>
        <v>#REF!</v>
      </c>
      <c r="L292" s="4" t="str">
        <f ca="1" t="shared" si="22"/>
        <v>F0</v>
      </c>
      <c r="M292" s="4" t="str">
        <f ca="1" t="shared" si="23"/>
        <v>G</v>
      </c>
      <c r="N292" s="4" t="str">
        <f ca="1" t="shared" si="24"/>
        <v>C2</v>
      </c>
    </row>
    <row r="293" spans="1:14" s="51" customFormat="1" ht="30" customHeight="1">
      <c r="A293" s="54" t="s">
        <v>195</v>
      </c>
      <c r="B293" s="58" t="s">
        <v>176</v>
      </c>
      <c r="C293" s="43" t="s">
        <v>177</v>
      </c>
      <c r="D293" s="44"/>
      <c r="E293" s="45" t="s">
        <v>79</v>
      </c>
      <c r="F293" s="46">
        <v>65</v>
      </c>
      <c r="G293" s="81"/>
      <c r="H293" s="48">
        <f>ROUND(G293*F293,2)</f>
        <v>0</v>
      </c>
      <c r="I293" s="9">
        <f ca="1" t="shared" si="21"/>
      </c>
      <c r="J293" s="2" t="str">
        <f t="shared" si="25"/>
        <v>B119rlLess than 5 sq.m.m²</v>
      </c>
      <c r="K293" s="3" t="e">
        <f>MATCH(J293,#REF!,0)</f>
        <v>#REF!</v>
      </c>
      <c r="L293" s="4" t="str">
        <f ca="1" t="shared" si="22"/>
        <v>F0</v>
      </c>
      <c r="M293" s="4" t="str">
        <f ca="1" t="shared" si="23"/>
        <v>C2</v>
      </c>
      <c r="N293" s="4" t="str">
        <f ca="1" t="shared" si="24"/>
        <v>C2</v>
      </c>
    </row>
    <row r="294" spans="1:14" s="51" customFormat="1" ht="30" customHeight="1">
      <c r="A294" s="54" t="s">
        <v>196</v>
      </c>
      <c r="B294" s="58" t="s">
        <v>178</v>
      </c>
      <c r="C294" s="43" t="s">
        <v>179</v>
      </c>
      <c r="D294" s="44"/>
      <c r="E294" s="45" t="s">
        <v>79</v>
      </c>
      <c r="F294" s="46">
        <v>90</v>
      </c>
      <c r="G294" s="81"/>
      <c r="H294" s="48">
        <f>ROUND(G294*F294,2)</f>
        <v>0</v>
      </c>
      <c r="I294" s="9">
        <f ca="1" t="shared" si="21"/>
      </c>
      <c r="J294" s="2" t="str">
        <f t="shared" si="25"/>
        <v>B120rl5 sq.m. to 20 sq.m.m²</v>
      </c>
      <c r="K294" s="3" t="e">
        <f>MATCH(J294,#REF!,0)</f>
        <v>#REF!</v>
      </c>
      <c r="L294" s="4" t="str">
        <f ca="1" t="shared" si="22"/>
        <v>F0</v>
      </c>
      <c r="M294" s="4" t="str">
        <f ca="1" t="shared" si="23"/>
        <v>C2</v>
      </c>
      <c r="N294" s="4" t="str">
        <f ca="1" t="shared" si="24"/>
        <v>C2</v>
      </c>
    </row>
    <row r="295" spans="1:14" s="51" customFormat="1" ht="30" customHeight="1">
      <c r="A295" s="54" t="s">
        <v>197</v>
      </c>
      <c r="B295" s="58" t="s">
        <v>180</v>
      </c>
      <c r="C295" s="43" t="s">
        <v>181</v>
      </c>
      <c r="D295" s="44" t="s">
        <v>74</v>
      </c>
      <c r="E295" s="45" t="s">
        <v>79</v>
      </c>
      <c r="F295" s="46">
        <v>505</v>
      </c>
      <c r="G295" s="81"/>
      <c r="H295" s="48">
        <f>ROUND(G295*F295,2)</f>
        <v>0</v>
      </c>
      <c r="I295" s="9">
        <f ca="1" t="shared" si="21"/>
      </c>
      <c r="J295" s="2" t="str">
        <f t="shared" si="25"/>
        <v>B121rlGreater than 20 sq.m.m²</v>
      </c>
      <c r="K295" s="3" t="e">
        <f>MATCH(J295,#REF!,0)</f>
        <v>#REF!</v>
      </c>
      <c r="L295" s="4" t="str">
        <f ca="1" t="shared" si="22"/>
        <v>F0</v>
      </c>
      <c r="M295" s="4" t="str">
        <f ca="1" t="shared" si="23"/>
        <v>C2</v>
      </c>
      <c r="N295" s="4" t="str">
        <f ca="1" t="shared" si="24"/>
        <v>C2</v>
      </c>
    </row>
    <row r="296" spans="1:14" s="116" customFormat="1" ht="30" customHeight="1">
      <c r="A296" s="82" t="s">
        <v>214</v>
      </c>
      <c r="B296" s="83" t="s">
        <v>117</v>
      </c>
      <c r="C296" s="84" t="s">
        <v>1</v>
      </c>
      <c r="D296" s="85" t="s">
        <v>74</v>
      </c>
      <c r="E296" s="86"/>
      <c r="F296" s="87"/>
      <c r="G296" s="88"/>
      <c r="H296" s="88"/>
      <c r="I296" s="9" t="str">
        <f ca="1" t="shared" si="21"/>
        <v>LOCKED</v>
      </c>
      <c r="J296" s="2" t="str">
        <f t="shared" si="25"/>
        <v>B121rlA150 mm Reinforced Sidewalk</v>
      </c>
      <c r="K296" s="3" t="e">
        <f>MATCH(J296,#REF!,0)</f>
        <v>#REF!</v>
      </c>
      <c r="L296" s="4" t="str">
        <f ca="1" t="shared" si="22"/>
        <v>F0</v>
      </c>
      <c r="M296" s="4" t="str">
        <f ca="1" t="shared" si="23"/>
        <v>C2</v>
      </c>
      <c r="N296" s="4" t="str">
        <f ca="1" t="shared" si="24"/>
        <v>C2</v>
      </c>
    </row>
    <row r="297" spans="1:14" s="94" customFormat="1" ht="30" customHeight="1">
      <c r="A297" s="82" t="s">
        <v>215</v>
      </c>
      <c r="B297" s="89" t="s">
        <v>176</v>
      </c>
      <c r="C297" s="84" t="s">
        <v>177</v>
      </c>
      <c r="D297" s="85"/>
      <c r="E297" s="86" t="s">
        <v>79</v>
      </c>
      <c r="F297" s="87">
        <v>5</v>
      </c>
      <c r="G297" s="115"/>
      <c r="H297" s="48">
        <f>ROUND(G297*F297,2)</f>
        <v>0</v>
      </c>
      <c r="I297" s="9">
        <f ca="1" t="shared" si="21"/>
      </c>
      <c r="J297" s="2" t="str">
        <f t="shared" si="25"/>
        <v>B121rlBLess than 5 sq.m.m²</v>
      </c>
      <c r="K297" s="3" t="e">
        <f>MATCH(J297,#REF!,0)</f>
        <v>#REF!</v>
      </c>
      <c r="L297" s="4" t="str">
        <f ca="1" t="shared" si="22"/>
        <v>F0</v>
      </c>
      <c r="M297" s="4" t="str">
        <f ca="1" t="shared" si="23"/>
        <v>C2</v>
      </c>
      <c r="N297" s="4" t="str">
        <f ca="1" t="shared" si="24"/>
        <v>C2</v>
      </c>
    </row>
    <row r="298" spans="1:14" s="94" customFormat="1" ht="30" customHeight="1">
      <c r="A298" s="54" t="s">
        <v>140</v>
      </c>
      <c r="B298" s="42" t="s">
        <v>275</v>
      </c>
      <c r="C298" s="43" t="s">
        <v>130</v>
      </c>
      <c r="D298" s="44" t="s">
        <v>0</v>
      </c>
      <c r="E298" s="45" t="s">
        <v>79</v>
      </c>
      <c r="F298" s="95">
        <v>15</v>
      </c>
      <c r="G298" s="81"/>
      <c r="H298" s="48">
        <f>ROUND(G298*F298,2)</f>
        <v>0</v>
      </c>
      <c r="I298" s="9">
        <f ca="1" t="shared" si="21"/>
      </c>
      <c r="J298" s="2" t="str">
        <f t="shared" si="25"/>
        <v>B124Adjustment of Precast Sidewalk BlocksCW 3235-R9m²</v>
      </c>
      <c r="K298" s="3" t="e">
        <f>MATCH(J298,#REF!,0)</f>
        <v>#REF!</v>
      </c>
      <c r="L298" s="4" t="str">
        <f ca="1" t="shared" si="22"/>
        <v>F0</v>
      </c>
      <c r="M298" s="4" t="str">
        <f ca="1" t="shared" si="23"/>
        <v>C2</v>
      </c>
      <c r="N298" s="4" t="str">
        <f ca="1" t="shared" si="24"/>
        <v>C2</v>
      </c>
    </row>
    <row r="299" spans="1:14" s="94" customFormat="1" ht="30" customHeight="1">
      <c r="A299" s="54" t="s">
        <v>199</v>
      </c>
      <c r="B299" s="42" t="s">
        <v>276</v>
      </c>
      <c r="C299" s="43" t="s">
        <v>113</v>
      </c>
      <c r="D299" s="44" t="s">
        <v>219</v>
      </c>
      <c r="E299" s="45"/>
      <c r="F299" s="95"/>
      <c r="G299" s="164"/>
      <c r="H299" s="97"/>
      <c r="I299" s="9" t="str">
        <f ca="1" t="shared" si="21"/>
        <v>LOCKED</v>
      </c>
      <c r="J299" s="2" t="str">
        <f t="shared" si="25"/>
        <v>B126rConcrete Curb RemovalCW 3240-R10</v>
      </c>
      <c r="K299" s="3" t="e">
        <f>MATCH(J299,#REF!,0)</f>
        <v>#REF!</v>
      </c>
      <c r="L299" s="4" t="str">
        <f ca="1" t="shared" si="22"/>
        <v>F0</v>
      </c>
      <c r="M299" s="4" t="str">
        <f ca="1" t="shared" si="23"/>
        <v>G</v>
      </c>
      <c r="N299" s="4" t="str">
        <f ca="1" t="shared" si="24"/>
        <v>C2</v>
      </c>
    </row>
    <row r="300" spans="1:14" s="51" customFormat="1" ht="30" customHeight="1">
      <c r="A300" s="54" t="s">
        <v>200</v>
      </c>
      <c r="B300" s="59" t="s">
        <v>116</v>
      </c>
      <c r="C300" s="43" t="s">
        <v>227</v>
      </c>
      <c r="D300" s="44" t="s">
        <v>74</v>
      </c>
      <c r="E300" s="45" t="s">
        <v>82</v>
      </c>
      <c r="F300" s="95">
        <v>35</v>
      </c>
      <c r="G300" s="81"/>
      <c r="H300" s="97">
        <f>ROUND(G300*F300,2)</f>
        <v>0</v>
      </c>
      <c r="I300" s="9">
        <f ca="1" t="shared" si="21"/>
      </c>
      <c r="J300" s="2" t="str">
        <f t="shared" si="25"/>
        <v>B127rBarrier Integralm</v>
      </c>
      <c r="K300" s="3" t="e">
        <f>MATCH(J300,#REF!,0)</f>
        <v>#REF!</v>
      </c>
      <c r="L300" s="4" t="str">
        <f ca="1" t="shared" si="22"/>
        <v>F0</v>
      </c>
      <c r="M300" s="4" t="str">
        <f ca="1" t="shared" si="23"/>
        <v>C2</v>
      </c>
      <c r="N300" s="4" t="str">
        <f ca="1" t="shared" si="24"/>
        <v>C2</v>
      </c>
    </row>
    <row r="301" spans="1:14" s="51" customFormat="1" ht="30" customHeight="1">
      <c r="A301" s="54" t="s">
        <v>201</v>
      </c>
      <c r="B301" s="42" t="s">
        <v>277</v>
      </c>
      <c r="C301" s="43" t="s">
        <v>114</v>
      </c>
      <c r="D301" s="44" t="s">
        <v>219</v>
      </c>
      <c r="E301" s="45"/>
      <c r="F301" s="95"/>
      <c r="G301" s="162"/>
      <c r="H301" s="97"/>
      <c r="I301" s="9" t="str">
        <f ca="1" t="shared" si="21"/>
        <v>LOCKED</v>
      </c>
      <c r="J301" s="2" t="str">
        <f t="shared" si="25"/>
        <v>B135iConcrete Curb InstallationCW 3240-R10</v>
      </c>
      <c r="K301" s="3" t="e">
        <f>MATCH(J301,#REF!,0)</f>
        <v>#REF!</v>
      </c>
      <c r="L301" s="4" t="str">
        <f ca="1" t="shared" si="22"/>
        <v>F0</v>
      </c>
      <c r="M301" s="4" t="str">
        <f ca="1" t="shared" si="23"/>
        <v>G</v>
      </c>
      <c r="N301" s="4" t="str">
        <f ca="1" t="shared" si="24"/>
        <v>C2</v>
      </c>
    </row>
    <row r="302" spans="1:14" s="51" customFormat="1" ht="30" customHeight="1">
      <c r="A302" s="54" t="s">
        <v>202</v>
      </c>
      <c r="B302" s="59" t="s">
        <v>116</v>
      </c>
      <c r="C302" s="43" t="s">
        <v>229</v>
      </c>
      <c r="D302" s="44" t="s">
        <v>129</v>
      </c>
      <c r="E302" s="45" t="s">
        <v>82</v>
      </c>
      <c r="F302" s="95">
        <v>35</v>
      </c>
      <c r="G302" s="81"/>
      <c r="H302" s="97">
        <f>ROUND(G302*F302,2)</f>
        <v>0</v>
      </c>
      <c r="I302" s="9">
        <f ca="1" t="shared" si="21"/>
      </c>
      <c r="J302" s="2" t="str">
        <f t="shared" si="25"/>
        <v>B139iModified Barrier (150 mm reveal ht, Dowelled)SD-203Bm</v>
      </c>
      <c r="K302" s="3" t="e">
        <f>MATCH(J302,#REF!,0)</f>
        <v>#REF!</v>
      </c>
      <c r="L302" s="4" t="str">
        <f ca="1" t="shared" si="22"/>
        <v>F0</v>
      </c>
      <c r="M302" s="4" t="str">
        <f ca="1" t="shared" si="23"/>
        <v>C2</v>
      </c>
      <c r="N302" s="4" t="str">
        <f ca="1" t="shared" si="24"/>
        <v>C2</v>
      </c>
    </row>
    <row r="303" spans="1:14" s="51" customFormat="1" ht="30" customHeight="1">
      <c r="A303" s="54" t="s">
        <v>203</v>
      </c>
      <c r="B303" s="42" t="s">
        <v>278</v>
      </c>
      <c r="C303" s="43" t="s">
        <v>67</v>
      </c>
      <c r="D303" s="44" t="s">
        <v>219</v>
      </c>
      <c r="E303" s="45"/>
      <c r="F303" s="95"/>
      <c r="G303" s="156"/>
      <c r="H303" s="48"/>
      <c r="I303" s="9" t="str">
        <f ca="1" t="shared" si="21"/>
        <v>LOCKED</v>
      </c>
      <c r="J303" s="2" t="str">
        <f t="shared" si="25"/>
        <v>B154rlConcrete Curb RenewalCW 3240-R10</v>
      </c>
      <c r="K303" s="3" t="e">
        <f>MATCH(J303,#REF!,0)</f>
        <v>#REF!</v>
      </c>
      <c r="L303" s="4" t="str">
        <f ca="1" t="shared" si="22"/>
        <v>F0</v>
      </c>
      <c r="M303" s="4" t="str">
        <f ca="1" t="shared" si="23"/>
        <v>G</v>
      </c>
      <c r="N303" s="4" t="str">
        <f ca="1" t="shared" si="24"/>
        <v>C2</v>
      </c>
    </row>
    <row r="304" spans="1:14" s="60" customFormat="1" ht="30" customHeight="1">
      <c r="A304" s="54" t="s">
        <v>204</v>
      </c>
      <c r="B304" s="59" t="s">
        <v>116</v>
      </c>
      <c r="C304" s="43" t="s">
        <v>228</v>
      </c>
      <c r="D304" s="44" t="s">
        <v>182</v>
      </c>
      <c r="E304" s="45"/>
      <c r="F304" s="46"/>
      <c r="G304" s="48"/>
      <c r="H304" s="48"/>
      <c r="I304" s="9" t="str">
        <f ca="1" t="shared" si="21"/>
        <v>LOCKED</v>
      </c>
      <c r="J304" s="2" t="str">
        <f t="shared" si="25"/>
        <v>B155rlBarrier (150 mm reveal ht, Dowelled)SD-205,SD-206A</v>
      </c>
      <c r="K304" s="3" t="e">
        <f>MATCH(J304,#REF!,0)</f>
        <v>#REF!</v>
      </c>
      <c r="L304" s="4" t="str">
        <f ca="1" t="shared" si="22"/>
        <v>F0</v>
      </c>
      <c r="M304" s="4" t="str">
        <f ca="1" t="shared" si="23"/>
        <v>C2</v>
      </c>
      <c r="N304" s="4" t="str">
        <f ca="1" t="shared" si="24"/>
        <v>C2</v>
      </c>
    </row>
    <row r="305" spans="1:14" s="51" customFormat="1" ht="30" customHeight="1">
      <c r="A305" s="54" t="s">
        <v>206</v>
      </c>
      <c r="B305" s="58" t="s">
        <v>178</v>
      </c>
      <c r="C305" s="43" t="s">
        <v>184</v>
      </c>
      <c r="D305" s="44"/>
      <c r="E305" s="45" t="s">
        <v>82</v>
      </c>
      <c r="F305" s="46">
        <v>15</v>
      </c>
      <c r="G305" s="81"/>
      <c r="H305" s="48">
        <f>ROUND(G305*F305,2)</f>
        <v>0</v>
      </c>
      <c r="I305" s="9">
        <f ca="1" t="shared" si="21"/>
      </c>
      <c r="J305" s="2" t="str">
        <f t="shared" si="25"/>
        <v>B157rl3 m to 30 mm</v>
      </c>
      <c r="K305" s="3" t="e">
        <f>MATCH(J305,#REF!,0)</f>
        <v>#REF!</v>
      </c>
      <c r="L305" s="4" t="str">
        <f ca="1" t="shared" si="22"/>
        <v>F0</v>
      </c>
      <c r="M305" s="4" t="str">
        <f ca="1" t="shared" si="23"/>
        <v>C2</v>
      </c>
      <c r="N305" s="4" t="str">
        <f ca="1" t="shared" si="24"/>
        <v>C2</v>
      </c>
    </row>
    <row r="306" spans="1:14" s="51" customFormat="1" ht="30" customHeight="1">
      <c r="A306" s="54" t="s">
        <v>207</v>
      </c>
      <c r="B306" s="59" t="s">
        <v>117</v>
      </c>
      <c r="C306" s="43" t="s">
        <v>229</v>
      </c>
      <c r="D306" s="44" t="s">
        <v>129</v>
      </c>
      <c r="E306" s="45" t="s">
        <v>82</v>
      </c>
      <c r="F306" s="46">
        <v>20</v>
      </c>
      <c r="G306" s="81"/>
      <c r="H306" s="48">
        <f>ROUND(G306*F306,2)</f>
        <v>0</v>
      </c>
      <c r="I306" s="9">
        <f ca="1" t="shared" si="21"/>
      </c>
      <c r="J306" s="2" t="str">
        <f t="shared" si="25"/>
        <v>B167rlModified Barrier (150 mm reveal ht, Dowelled)SD-203Bm</v>
      </c>
      <c r="K306" s="3" t="e">
        <f>MATCH(J306,#REF!,0)</f>
        <v>#REF!</v>
      </c>
      <c r="L306" s="4" t="str">
        <f ca="1" t="shared" si="22"/>
        <v>F0</v>
      </c>
      <c r="M306" s="4" t="str">
        <f ca="1" t="shared" si="23"/>
        <v>C2</v>
      </c>
      <c r="N306" s="4" t="str">
        <f ca="1" t="shared" si="24"/>
        <v>C2</v>
      </c>
    </row>
    <row r="307" spans="1:14" s="51" customFormat="1" ht="30" customHeight="1">
      <c r="A307" s="54" t="s">
        <v>222</v>
      </c>
      <c r="B307" s="59" t="s">
        <v>118</v>
      </c>
      <c r="C307" s="43" t="s">
        <v>220</v>
      </c>
      <c r="D307" s="44" t="s">
        <v>185</v>
      </c>
      <c r="E307" s="45" t="s">
        <v>82</v>
      </c>
      <c r="F307" s="46">
        <v>90</v>
      </c>
      <c r="G307" s="81"/>
      <c r="H307" s="48">
        <f>ROUND(G307*F307,2)</f>
        <v>0</v>
      </c>
      <c r="I307" s="9">
        <f ca="1" t="shared" si="21"/>
      </c>
      <c r="J307" s="2" t="str">
        <f t="shared" si="25"/>
        <v>B184rlACurb Ramp (8-12 mm reveal ht, Monolithic)SD-229C,Dm</v>
      </c>
      <c r="K307" s="3" t="e">
        <f>MATCH(J307,#REF!,0)</f>
        <v>#REF!</v>
      </c>
      <c r="L307" s="4" t="str">
        <f ca="1" t="shared" si="22"/>
        <v>F0</v>
      </c>
      <c r="M307" s="4" t="str">
        <f ca="1" t="shared" si="23"/>
        <v>C2</v>
      </c>
      <c r="N307" s="4" t="str">
        <f ca="1" t="shared" si="24"/>
        <v>C2</v>
      </c>
    </row>
    <row r="308" spans="1:14" s="51" customFormat="1" ht="30" customHeight="1">
      <c r="A308" s="54" t="s">
        <v>143</v>
      </c>
      <c r="B308" s="42" t="s">
        <v>279</v>
      </c>
      <c r="C308" s="43" t="s">
        <v>119</v>
      </c>
      <c r="D308" s="44" t="s">
        <v>232</v>
      </c>
      <c r="E308" s="45" t="s">
        <v>79</v>
      </c>
      <c r="F308" s="95">
        <v>40</v>
      </c>
      <c r="G308" s="81"/>
      <c r="H308" s="48">
        <f>ROUND(G308*F308,2)</f>
        <v>0</v>
      </c>
      <c r="I308" s="9">
        <f ca="1" t="shared" si="21"/>
      </c>
      <c r="J308" s="2" t="str">
        <f t="shared" si="25"/>
        <v>B199Construction of Asphalt PatchesCW 3410-R12m²</v>
      </c>
      <c r="K308" s="3" t="e">
        <f>MATCH(J308,#REF!,0)</f>
        <v>#REF!</v>
      </c>
      <c r="L308" s="4" t="str">
        <f ca="1" t="shared" si="22"/>
        <v>F0</v>
      </c>
      <c r="M308" s="4" t="str">
        <f ca="1" t="shared" si="23"/>
        <v>C2</v>
      </c>
      <c r="N308" s="4" t="str">
        <f ca="1" t="shared" si="24"/>
        <v>C2</v>
      </c>
    </row>
    <row r="309" spans="1:14" s="51" customFormat="1" ht="30" customHeight="1">
      <c r="A309" s="54" t="s">
        <v>209</v>
      </c>
      <c r="B309" s="42" t="s">
        <v>280</v>
      </c>
      <c r="C309" s="43" t="s">
        <v>217</v>
      </c>
      <c r="D309" s="44" t="s">
        <v>226</v>
      </c>
      <c r="E309" s="45" t="s">
        <v>81</v>
      </c>
      <c r="F309" s="95">
        <v>20</v>
      </c>
      <c r="G309" s="81"/>
      <c r="H309" s="48">
        <f>ROUND(G309*F309,2)</f>
        <v>0</v>
      </c>
      <c r="I309" s="9">
        <f ca="1" t="shared" si="21"/>
      </c>
      <c r="J309" s="2" t="str">
        <f t="shared" si="25"/>
        <v>B219Detectable Warning Surface TilesCW 3326-R3each</v>
      </c>
      <c r="K309" s="3" t="e">
        <f>MATCH(J309,#REF!,0)</f>
        <v>#REF!</v>
      </c>
      <c r="L309" s="4" t="str">
        <f ca="1" t="shared" si="22"/>
        <v>F0</v>
      </c>
      <c r="M309" s="4" t="str">
        <f ca="1" t="shared" si="23"/>
        <v>C2</v>
      </c>
      <c r="N309" s="4" t="str">
        <f ca="1" t="shared" si="24"/>
        <v>C2</v>
      </c>
    </row>
    <row r="310" spans="1:14" ht="36" customHeight="1">
      <c r="A310" s="36"/>
      <c r="B310" s="29"/>
      <c r="C310" s="52" t="s">
        <v>88</v>
      </c>
      <c r="D310" s="78"/>
      <c r="E310" s="62"/>
      <c r="F310" s="40"/>
      <c r="G310" s="154"/>
      <c r="H310" s="155"/>
      <c r="I310" s="9" t="str">
        <f ca="1" t="shared" si="21"/>
        <v>LOCKED</v>
      </c>
      <c r="J310" s="2" t="str">
        <f t="shared" si="25"/>
        <v>ASSOCIATED DRAINAGE AND UNDERGROUND WORKS</v>
      </c>
      <c r="K310" s="3" t="e">
        <f>MATCH(J310,#REF!,0)</f>
        <v>#REF!</v>
      </c>
      <c r="L310" s="4" t="str">
        <f ca="1" t="shared" si="22"/>
        <v>G</v>
      </c>
      <c r="M310" s="4" t="str">
        <f ca="1" t="shared" si="23"/>
        <v>C2</v>
      </c>
      <c r="N310" s="4" t="str">
        <f ca="1" t="shared" si="24"/>
        <v>C2</v>
      </c>
    </row>
    <row r="311" spans="1:14" ht="36" customHeight="1">
      <c r="A311" s="117" t="s">
        <v>92</v>
      </c>
      <c r="B311" s="42" t="s">
        <v>281</v>
      </c>
      <c r="C311" s="77" t="s">
        <v>132</v>
      </c>
      <c r="D311" s="78" t="s">
        <v>3</v>
      </c>
      <c r="E311" s="74"/>
      <c r="F311" s="118"/>
      <c r="G311" s="161"/>
      <c r="H311" s="119"/>
      <c r="I311" s="9" t="str">
        <f ca="1" t="shared" si="21"/>
        <v>LOCKED</v>
      </c>
      <c r="J311" s="2" t="str">
        <f t="shared" si="25"/>
        <v>E006Catch PitCW 2130-R12</v>
      </c>
      <c r="K311" s="3" t="e">
        <f>MATCH(J311,#REF!,0)</f>
        <v>#REF!</v>
      </c>
      <c r="L311" s="4" t="str">
        <f ca="1" t="shared" si="22"/>
        <v>F0</v>
      </c>
      <c r="M311" s="4" t="str">
        <f ca="1" t="shared" si="23"/>
        <v>G</v>
      </c>
      <c r="N311" s="4" t="str">
        <f ca="1" t="shared" si="24"/>
        <v>C2</v>
      </c>
    </row>
    <row r="312" spans="1:14" ht="36" customHeight="1">
      <c r="A312" s="54" t="s">
        <v>93</v>
      </c>
      <c r="B312" s="59" t="s">
        <v>116</v>
      </c>
      <c r="C312" s="43" t="s">
        <v>133</v>
      </c>
      <c r="D312" s="44"/>
      <c r="E312" s="45" t="s">
        <v>81</v>
      </c>
      <c r="F312" s="46">
        <v>1</v>
      </c>
      <c r="G312" s="47"/>
      <c r="H312" s="48">
        <f>ROUND(G312*F312,2)</f>
        <v>0</v>
      </c>
      <c r="I312" s="9">
        <f ca="1" t="shared" si="21"/>
      </c>
      <c r="J312" s="2" t="str">
        <f t="shared" si="25"/>
        <v>E007SD-023each</v>
      </c>
      <c r="K312" s="3" t="e">
        <f>MATCH(J312,#REF!,0)</f>
        <v>#REF!</v>
      </c>
      <c r="L312" s="4" t="str">
        <f ca="1" t="shared" si="22"/>
        <v>F0</v>
      </c>
      <c r="M312" s="4" t="str">
        <f ca="1" t="shared" si="23"/>
        <v>C2</v>
      </c>
      <c r="N312" s="4" t="str">
        <f ca="1" t="shared" si="24"/>
        <v>C2</v>
      </c>
    </row>
    <row r="313" spans="1:14" ht="36" customHeight="1">
      <c r="A313" s="117" t="s">
        <v>18</v>
      </c>
      <c r="B313" s="102" t="s">
        <v>282</v>
      </c>
      <c r="C313" s="77" t="s">
        <v>162</v>
      </c>
      <c r="D313" s="78" t="s">
        <v>3</v>
      </c>
      <c r="E313" s="74" t="s">
        <v>82</v>
      </c>
      <c r="F313" s="46">
        <v>2</v>
      </c>
      <c r="G313" s="47"/>
      <c r="H313" s="48">
        <f aca="true" t="shared" si="26" ref="H313:H319">ROUND(G313*F313,2)</f>
        <v>0</v>
      </c>
      <c r="I313" s="9">
        <f ca="1" t="shared" si="21"/>
      </c>
      <c r="J313" s="2" t="str">
        <f t="shared" si="25"/>
        <v>E012Drainage Connection PipeCW 2130-R12m</v>
      </c>
      <c r="K313" s="3" t="e">
        <f>MATCH(J313,#REF!,0)</f>
        <v>#REF!</v>
      </c>
      <c r="L313" s="4" t="str">
        <f ca="1" t="shared" si="22"/>
        <v>F0</v>
      </c>
      <c r="M313" s="4" t="str">
        <f ca="1" t="shared" si="23"/>
        <v>C2</v>
      </c>
      <c r="N313" s="4" t="str">
        <f ca="1" t="shared" si="24"/>
        <v>C2</v>
      </c>
    </row>
    <row r="314" spans="1:14" ht="36" customHeight="1">
      <c r="A314" s="36"/>
      <c r="B314" s="29"/>
      <c r="C314" s="52" t="s">
        <v>89</v>
      </c>
      <c r="D314" s="78"/>
      <c r="E314" s="62"/>
      <c r="F314" s="40"/>
      <c r="G314" s="154"/>
      <c r="H314" s="155"/>
      <c r="I314" s="9" t="str">
        <f ca="1" t="shared" si="21"/>
        <v>LOCKED</v>
      </c>
      <c r="J314" s="2" t="str">
        <f t="shared" si="25"/>
        <v>ADJUSTMENTS</v>
      </c>
      <c r="K314" s="3" t="e">
        <f>MATCH(J314,#REF!,0)</f>
        <v>#REF!</v>
      </c>
      <c r="L314" s="4" t="str">
        <f ca="1" t="shared" si="22"/>
        <v>G</v>
      </c>
      <c r="M314" s="4" t="str">
        <f ca="1" t="shared" si="23"/>
        <v>C2</v>
      </c>
      <c r="N314" s="4" t="str">
        <f ca="1" t="shared" si="24"/>
        <v>C2</v>
      </c>
    </row>
    <row r="315" spans="1:14" s="49" customFormat="1" ht="30" customHeight="1">
      <c r="A315" s="101" t="s">
        <v>94</v>
      </c>
      <c r="B315" s="102" t="s">
        <v>283</v>
      </c>
      <c r="C315" s="65" t="s">
        <v>231</v>
      </c>
      <c r="D315" s="78" t="s">
        <v>230</v>
      </c>
      <c r="E315" s="86" t="s">
        <v>81</v>
      </c>
      <c r="F315" s="103">
        <v>2</v>
      </c>
      <c r="G315" s="47"/>
      <c r="H315" s="48">
        <f t="shared" si="26"/>
        <v>0</v>
      </c>
      <c r="I315" s="9">
        <f ca="1" t="shared" si="21"/>
      </c>
      <c r="J315" s="2" t="str">
        <f t="shared" si="25"/>
        <v>F001Adjustment of Manholes/Catch Basins FramesCW 3210-R8each</v>
      </c>
      <c r="K315" s="3" t="e">
        <f>MATCH(J315,#REF!,0)</f>
        <v>#REF!</v>
      </c>
      <c r="L315" s="4" t="str">
        <f ca="1" t="shared" si="22"/>
        <v>F0</v>
      </c>
      <c r="M315" s="4" t="str">
        <f ca="1" t="shared" si="23"/>
        <v>C2</v>
      </c>
      <c r="N315" s="4" t="str">
        <f ca="1" t="shared" si="24"/>
        <v>C2</v>
      </c>
    </row>
    <row r="316" spans="1:14" s="49" customFormat="1" ht="30" customHeight="1">
      <c r="A316" s="117" t="s">
        <v>95</v>
      </c>
      <c r="B316" s="102" t="s">
        <v>284</v>
      </c>
      <c r="C316" s="65" t="s">
        <v>243</v>
      </c>
      <c r="D316" s="78" t="s">
        <v>230</v>
      </c>
      <c r="E316" s="74"/>
      <c r="F316" s="118"/>
      <c r="G316" s="161"/>
      <c r="H316" s="119"/>
      <c r="I316" s="9" t="str">
        <f ca="1" t="shared" si="21"/>
        <v>LOCKED</v>
      </c>
      <c r="J316" s="2" t="str">
        <f t="shared" si="25"/>
        <v>F003Lifter Rings (AP-010)CW 3210-R8</v>
      </c>
      <c r="K316" s="3" t="e">
        <f>MATCH(J316,#REF!,0)</f>
        <v>#REF!</v>
      </c>
      <c r="L316" s="4" t="str">
        <f ca="1" t="shared" si="22"/>
        <v>F0</v>
      </c>
      <c r="M316" s="4" t="str">
        <f ca="1" t="shared" si="23"/>
        <v>G</v>
      </c>
      <c r="N316" s="4" t="str">
        <f ca="1" t="shared" si="24"/>
        <v>C2</v>
      </c>
    </row>
    <row r="317" spans="1:14" ht="36" customHeight="1">
      <c r="A317" s="117" t="s">
        <v>97</v>
      </c>
      <c r="B317" s="76" t="s">
        <v>116</v>
      </c>
      <c r="C317" s="77" t="s">
        <v>211</v>
      </c>
      <c r="D317" s="78"/>
      <c r="E317" s="74" t="s">
        <v>81</v>
      </c>
      <c r="F317" s="46">
        <v>1</v>
      </c>
      <c r="G317" s="47"/>
      <c r="H317" s="48">
        <f t="shared" si="26"/>
        <v>0</v>
      </c>
      <c r="I317" s="9">
        <f ca="1" t="shared" si="21"/>
      </c>
      <c r="J317" s="2" t="str">
        <f t="shared" si="25"/>
        <v>F00551 mmeach</v>
      </c>
      <c r="K317" s="3" t="e">
        <f>MATCH(J317,#REF!,0)</f>
        <v>#REF!</v>
      </c>
      <c r="L317" s="4" t="str">
        <f ca="1" t="shared" si="22"/>
        <v>F0</v>
      </c>
      <c r="M317" s="4" t="str">
        <f ca="1" t="shared" si="23"/>
        <v>C2</v>
      </c>
      <c r="N317" s="4" t="str">
        <f ca="1" t="shared" si="24"/>
        <v>C2</v>
      </c>
    </row>
    <row r="318" spans="1:14" s="49" customFormat="1" ht="30" customHeight="1">
      <c r="A318" s="50" t="s">
        <v>98</v>
      </c>
      <c r="B318" s="102" t="s">
        <v>285</v>
      </c>
      <c r="C318" s="43" t="s">
        <v>157</v>
      </c>
      <c r="D318" s="63" t="s">
        <v>230</v>
      </c>
      <c r="E318" s="45" t="s">
        <v>81</v>
      </c>
      <c r="F318" s="61">
        <v>4</v>
      </c>
      <c r="G318" s="81"/>
      <c r="H318" s="48">
        <f t="shared" si="26"/>
        <v>0</v>
      </c>
      <c r="I318" s="9">
        <f ca="1" t="shared" si="21"/>
      </c>
      <c r="J318" s="2" t="str">
        <f t="shared" si="25"/>
        <v>F009Adjustment of Valve BoxesCW 3210-R8each</v>
      </c>
      <c r="K318" s="3" t="e">
        <f>MATCH(J318,#REF!,0)</f>
        <v>#REF!</v>
      </c>
      <c r="L318" s="4" t="str">
        <f ca="1" t="shared" si="22"/>
        <v>F0</v>
      </c>
      <c r="M318" s="4" t="str">
        <f ca="1" t="shared" si="23"/>
        <v>C2</v>
      </c>
      <c r="N318" s="4" t="str">
        <f ca="1" t="shared" si="24"/>
        <v>C2</v>
      </c>
    </row>
    <row r="319" spans="1:14" s="51" customFormat="1" ht="30" customHeight="1">
      <c r="A319" s="50" t="s">
        <v>137</v>
      </c>
      <c r="B319" s="102" t="s">
        <v>286</v>
      </c>
      <c r="C319" s="43" t="s">
        <v>159</v>
      </c>
      <c r="D319" s="63" t="s">
        <v>230</v>
      </c>
      <c r="E319" s="45" t="s">
        <v>81</v>
      </c>
      <c r="F319" s="61">
        <v>2</v>
      </c>
      <c r="G319" s="81"/>
      <c r="H319" s="48">
        <f t="shared" si="26"/>
        <v>0</v>
      </c>
      <c r="I319" s="9">
        <f ca="1" t="shared" si="21"/>
      </c>
      <c r="J319" s="2" t="str">
        <f t="shared" si="25"/>
        <v>F010Valve Box ExtensionsCW 3210-R8each</v>
      </c>
      <c r="K319" s="3" t="e">
        <f>MATCH(J319,#REF!,0)</f>
        <v>#REF!</v>
      </c>
      <c r="L319" s="4" t="str">
        <f ca="1" t="shared" si="22"/>
        <v>F0</v>
      </c>
      <c r="M319" s="4" t="str">
        <f ca="1" t="shared" si="23"/>
        <v>C2</v>
      </c>
      <c r="N319" s="4" t="str">
        <f ca="1" t="shared" si="24"/>
        <v>C2</v>
      </c>
    </row>
    <row r="320" spans="1:14" s="51" customFormat="1" ht="30" customHeight="1">
      <c r="A320" s="36"/>
      <c r="B320" s="37"/>
      <c r="C320" s="52" t="s">
        <v>90</v>
      </c>
      <c r="D320" s="39"/>
      <c r="E320" s="53"/>
      <c r="F320" s="39"/>
      <c r="G320" s="154"/>
      <c r="H320" s="155"/>
      <c r="I320" s="9" t="str">
        <f ca="1" t="shared" si="21"/>
        <v>LOCKED</v>
      </c>
      <c r="J320" s="2" t="str">
        <f t="shared" si="25"/>
        <v>LANDSCAPING</v>
      </c>
      <c r="K320" s="3" t="e">
        <f>MATCH(J320,#REF!,0)</f>
        <v>#REF!</v>
      </c>
      <c r="L320" s="4" t="str">
        <f ca="1" t="shared" si="22"/>
        <v>F0</v>
      </c>
      <c r="M320" s="4" t="str">
        <f ca="1" t="shared" si="23"/>
        <v>C2</v>
      </c>
      <c r="N320" s="4" t="str">
        <f ca="1" t="shared" si="24"/>
        <v>C2</v>
      </c>
    </row>
    <row r="321" spans="1:14" s="35" customFormat="1" ht="30" customHeight="1">
      <c r="A321" s="54" t="s">
        <v>101</v>
      </c>
      <c r="B321" s="42" t="s">
        <v>287</v>
      </c>
      <c r="C321" s="43" t="s">
        <v>58</v>
      </c>
      <c r="D321" s="44" t="s">
        <v>4</v>
      </c>
      <c r="E321" s="45"/>
      <c r="F321" s="46"/>
      <c r="G321" s="156"/>
      <c r="H321" s="48"/>
      <c r="I321" s="9" t="str">
        <f ca="1" t="shared" si="21"/>
        <v>LOCKED</v>
      </c>
      <c r="J321" s="2" t="str">
        <f t="shared" si="25"/>
        <v>G001SoddingCW 3510-R9</v>
      </c>
      <c r="K321" s="3" t="e">
        <f>MATCH(J321,#REF!,0)</f>
        <v>#REF!</v>
      </c>
      <c r="L321" s="4" t="str">
        <f ca="1" t="shared" si="22"/>
        <v>F0</v>
      </c>
      <c r="M321" s="4" t="str">
        <f ca="1" t="shared" si="23"/>
        <v>G</v>
      </c>
      <c r="N321" s="4" t="str">
        <f ca="1" t="shared" si="24"/>
        <v>C2</v>
      </c>
    </row>
    <row r="322" spans="1:14" s="35" customFormat="1" ht="30" customHeight="1">
      <c r="A322" s="54" t="s">
        <v>102</v>
      </c>
      <c r="B322" s="59" t="s">
        <v>116</v>
      </c>
      <c r="C322" s="43" t="s">
        <v>212</v>
      </c>
      <c r="D322" s="44"/>
      <c r="E322" s="45" t="s">
        <v>79</v>
      </c>
      <c r="F322" s="46">
        <v>270</v>
      </c>
      <c r="G322" s="47"/>
      <c r="H322" s="48">
        <f>ROUND(G322*F322,2)</f>
        <v>0</v>
      </c>
      <c r="I322" s="9">
        <f ca="1" t="shared" si="21"/>
      </c>
      <c r="J322" s="2" t="str">
        <f t="shared" si="25"/>
        <v>G002width &lt; 600 mmm²</v>
      </c>
      <c r="K322" s="3" t="e">
        <f>MATCH(J322,#REF!,0)</f>
        <v>#REF!</v>
      </c>
      <c r="L322" s="4" t="str">
        <f ca="1" t="shared" si="22"/>
        <v>F0</v>
      </c>
      <c r="M322" s="4" t="str">
        <f ca="1" t="shared" si="23"/>
        <v>C2</v>
      </c>
      <c r="N322" s="4" t="str">
        <f ca="1" t="shared" si="24"/>
        <v>C2</v>
      </c>
    </row>
    <row r="323" spans="1:14" ht="36" customHeight="1">
      <c r="A323" s="54" t="s">
        <v>103</v>
      </c>
      <c r="B323" s="59" t="s">
        <v>117</v>
      </c>
      <c r="C323" s="43" t="s">
        <v>213</v>
      </c>
      <c r="D323" s="44"/>
      <c r="E323" s="45" t="s">
        <v>79</v>
      </c>
      <c r="F323" s="46">
        <v>550</v>
      </c>
      <c r="G323" s="47"/>
      <c r="H323" s="48">
        <f>ROUND(G323*F323,2)</f>
        <v>0</v>
      </c>
      <c r="I323" s="9">
        <f ca="1" t="shared" si="21"/>
      </c>
      <c r="J323" s="2" t="str">
        <f t="shared" si="25"/>
        <v>G003width &gt; or = 600 mmm²</v>
      </c>
      <c r="K323" s="3" t="e">
        <f>MATCH(J323,#REF!,0)</f>
        <v>#REF!</v>
      </c>
      <c r="L323" s="4" t="str">
        <f ca="1" t="shared" si="22"/>
        <v>F0</v>
      </c>
      <c r="M323" s="4" t="str">
        <f ca="1" t="shared" si="23"/>
        <v>C2</v>
      </c>
      <c r="N323" s="4" t="str">
        <f ca="1" t="shared" si="24"/>
        <v>C2</v>
      </c>
    </row>
    <row r="324" spans="1:14" s="49" customFormat="1" ht="30.75" customHeight="1">
      <c r="A324" s="104"/>
      <c r="B324" s="34" t="str">
        <f>B282</f>
        <v>I</v>
      </c>
      <c r="C324" s="188" t="str">
        <f>C282</f>
        <v>SIDEWALK RENEWAL- MADELINE STREET (EAST SIDE) - EDWARD AVENUE WEST TO HAROLD AVENUE WEST </v>
      </c>
      <c r="D324" s="188"/>
      <c r="E324" s="188"/>
      <c r="F324" s="188"/>
      <c r="G324" s="159" t="s">
        <v>241</v>
      </c>
      <c r="H324" s="159">
        <f>SUM(H284:H323)</f>
        <v>0</v>
      </c>
      <c r="I324" s="9" t="str">
        <f ca="1" t="shared" si="21"/>
        <v>LOCKED</v>
      </c>
      <c r="J324" s="2" t="str">
        <f t="shared" si="25"/>
        <v>SIDEWALK RENEWAL- MADELINE STREET (EAST SIDE) - EDWARD AVENUE WEST TO HAROLD AVENUE WEST</v>
      </c>
      <c r="K324" s="3" t="e">
        <f>MATCH(J324,#REF!,0)</f>
        <v>#REF!</v>
      </c>
      <c r="L324" s="4" t="str">
        <f ca="1" t="shared" si="22"/>
        <v>F0</v>
      </c>
      <c r="M324" s="4" t="str">
        <f ca="1" t="shared" si="23"/>
        <v>C2</v>
      </c>
      <c r="N324" s="4" t="str">
        <f ca="1" t="shared" si="24"/>
        <v>C2</v>
      </c>
    </row>
    <row r="325" spans="1:14" s="51" customFormat="1" ht="30" customHeight="1">
      <c r="A325" s="112"/>
      <c r="B325" s="34" t="s">
        <v>288</v>
      </c>
      <c r="C325" s="194" t="s">
        <v>329</v>
      </c>
      <c r="D325" s="195"/>
      <c r="E325" s="195"/>
      <c r="F325" s="195"/>
      <c r="G325" s="195"/>
      <c r="H325" s="196"/>
      <c r="I325" s="9" t="str">
        <f ca="1" t="shared" si="21"/>
        <v>LOCKED</v>
      </c>
      <c r="J325" s="2" t="str">
        <f t="shared" si="25"/>
        <v>SIDEWALK RENEWAL- De BOURMONT AVENUE (WEST SIDE) - ELIZABETH ROAD TO MAGINOT STREET</v>
      </c>
      <c r="K325" s="3" t="e">
        <f>MATCH(J325,#REF!,0)</f>
        <v>#REF!</v>
      </c>
      <c r="L325" s="4" t="str">
        <f ca="1" t="shared" si="22"/>
        <v>F0</v>
      </c>
      <c r="M325" s="4" t="str">
        <f ca="1" t="shared" si="23"/>
        <v>F0</v>
      </c>
      <c r="N325" s="4" t="str">
        <f ca="1" t="shared" si="24"/>
        <v>F0</v>
      </c>
    </row>
    <row r="326" spans="1:14" ht="36" customHeight="1">
      <c r="A326" s="36"/>
      <c r="B326" s="37"/>
      <c r="C326" s="38" t="s">
        <v>86</v>
      </c>
      <c r="D326" s="39"/>
      <c r="E326" s="40" t="s">
        <v>74</v>
      </c>
      <c r="F326" s="40" t="s">
        <v>74</v>
      </c>
      <c r="G326" s="154" t="s">
        <v>74</v>
      </c>
      <c r="H326" s="155"/>
      <c r="I326" s="9" t="str">
        <f ca="1" t="shared" si="21"/>
        <v>LOCKED</v>
      </c>
      <c r="J326" s="2" t="str">
        <f t="shared" si="25"/>
        <v>EARTH AND BASE WORKS</v>
      </c>
      <c r="K326" s="3" t="e">
        <f>MATCH(J326,#REF!,0)</f>
        <v>#REF!</v>
      </c>
      <c r="L326" s="4" t="str">
        <f ca="1" t="shared" si="22"/>
        <v>G</v>
      </c>
      <c r="M326" s="4" t="str">
        <f ca="1" t="shared" si="23"/>
        <v>C2</v>
      </c>
      <c r="N326" s="4" t="str">
        <f ca="1" t="shared" si="24"/>
        <v>C2</v>
      </c>
    </row>
    <row r="327" spans="1:14" s="51" customFormat="1" ht="30" customHeight="1">
      <c r="A327" s="41" t="s">
        <v>104</v>
      </c>
      <c r="B327" s="42" t="s">
        <v>289</v>
      </c>
      <c r="C327" s="43" t="s">
        <v>108</v>
      </c>
      <c r="D327" s="44" t="s">
        <v>223</v>
      </c>
      <c r="E327" s="45" t="s">
        <v>80</v>
      </c>
      <c r="F327" s="46">
        <v>25</v>
      </c>
      <c r="G327" s="47"/>
      <c r="H327" s="48">
        <f>ROUND(G327*F327,2)</f>
        <v>0</v>
      </c>
      <c r="I327" s="9">
        <f ca="1" t="shared" si="21"/>
      </c>
      <c r="J327" s="2" t="str">
        <f t="shared" si="25"/>
        <v>A010Supplying and Placing Base Course MaterialCW 3110-R19m³</v>
      </c>
      <c r="K327" s="3" t="e">
        <f>MATCH(J327,#REF!,0)</f>
        <v>#REF!</v>
      </c>
      <c r="L327" s="4" t="str">
        <f ca="1" t="shared" si="22"/>
        <v>F0</v>
      </c>
      <c r="M327" s="4" t="str">
        <f ca="1" t="shared" si="23"/>
        <v>C2</v>
      </c>
      <c r="N327" s="4" t="str">
        <f ca="1" t="shared" si="24"/>
        <v>C2</v>
      </c>
    </row>
    <row r="328" spans="1:14" s="51" customFormat="1" ht="30" customHeight="1">
      <c r="A328" s="50" t="s">
        <v>105</v>
      </c>
      <c r="B328" s="42" t="s">
        <v>290</v>
      </c>
      <c r="C328" s="43" t="s">
        <v>28</v>
      </c>
      <c r="D328" s="44" t="s">
        <v>223</v>
      </c>
      <c r="E328" s="45" t="s">
        <v>79</v>
      </c>
      <c r="F328" s="46">
        <v>340</v>
      </c>
      <c r="G328" s="47"/>
      <c r="H328" s="48">
        <f>ROUND(G328*F328,2)</f>
        <v>0</v>
      </c>
      <c r="I328" s="9">
        <f ca="1" t="shared" si="21"/>
      </c>
      <c r="J328" s="2" t="str">
        <f t="shared" si="25"/>
        <v>A012Grading of BoulevardsCW 3110-R19m²</v>
      </c>
      <c r="K328" s="3" t="e">
        <f>MATCH(J328,#REF!,0)</f>
        <v>#REF!</v>
      </c>
      <c r="L328" s="4" t="str">
        <f ca="1" t="shared" si="22"/>
        <v>F0</v>
      </c>
      <c r="M328" s="4" t="str">
        <f ca="1" t="shared" si="23"/>
        <v>C2</v>
      </c>
      <c r="N328" s="4" t="str">
        <f ca="1" t="shared" si="24"/>
        <v>C2</v>
      </c>
    </row>
    <row r="329" spans="1:14" s="49" customFormat="1" ht="43.5" customHeight="1">
      <c r="A329" s="36"/>
      <c r="B329" s="37"/>
      <c r="C329" s="52" t="s">
        <v>239</v>
      </c>
      <c r="D329" s="39"/>
      <c r="E329" s="53"/>
      <c r="F329" s="39"/>
      <c r="G329" s="154"/>
      <c r="H329" s="155"/>
      <c r="I329" s="9" t="str">
        <f ca="1" t="shared" si="21"/>
        <v>LOCKED</v>
      </c>
      <c r="J329" s="2" t="str">
        <f t="shared" si="25"/>
        <v>ROADWORKS - RENEWALS</v>
      </c>
      <c r="K329" s="3" t="e">
        <f>MATCH(J329,#REF!,0)</f>
        <v>#REF!</v>
      </c>
      <c r="L329" s="4" t="str">
        <f ca="1" t="shared" si="22"/>
        <v>F0</v>
      </c>
      <c r="M329" s="4" t="str">
        <f ca="1" t="shared" si="23"/>
        <v>C2</v>
      </c>
      <c r="N329" s="4" t="str">
        <f ca="1" t="shared" si="24"/>
        <v>C2</v>
      </c>
    </row>
    <row r="330" spans="1:14" s="51" customFormat="1" ht="30" customHeight="1">
      <c r="A330" s="54" t="s">
        <v>106</v>
      </c>
      <c r="B330" s="42" t="s">
        <v>291</v>
      </c>
      <c r="C330" s="43" t="s">
        <v>70</v>
      </c>
      <c r="D330" s="44" t="s">
        <v>221</v>
      </c>
      <c r="E330" s="45"/>
      <c r="F330" s="46"/>
      <c r="G330" s="156"/>
      <c r="H330" s="48"/>
      <c r="I330" s="9" t="str">
        <f ca="1" t="shared" si="21"/>
        <v>LOCKED</v>
      </c>
      <c r="J330" s="2" t="str">
        <f t="shared" si="25"/>
        <v>B097Drilled Tie BarsCW 3230-R8</v>
      </c>
      <c r="K330" s="3" t="e">
        <f>MATCH(J330,#REF!,0)</f>
        <v>#REF!</v>
      </c>
      <c r="L330" s="4" t="str">
        <f ca="1" t="shared" si="22"/>
        <v>F0</v>
      </c>
      <c r="M330" s="4" t="str">
        <f ca="1" t="shared" si="23"/>
        <v>G</v>
      </c>
      <c r="N330" s="4" t="str">
        <f ca="1" t="shared" si="24"/>
        <v>C2</v>
      </c>
    </row>
    <row r="331" spans="1:14" s="51" customFormat="1" ht="30" customHeight="1">
      <c r="A331" s="55" t="s">
        <v>224</v>
      </c>
      <c r="B331" s="56" t="s">
        <v>116</v>
      </c>
      <c r="C331" s="57" t="s">
        <v>225</v>
      </c>
      <c r="D331" s="56" t="s">
        <v>74</v>
      </c>
      <c r="E331" s="56" t="s">
        <v>81</v>
      </c>
      <c r="F331" s="46">
        <v>80</v>
      </c>
      <c r="G331" s="47"/>
      <c r="H331" s="48">
        <f>ROUND(G331*F331,2)</f>
        <v>0</v>
      </c>
      <c r="I331" s="9">
        <f ca="1" t="shared" si="21"/>
      </c>
      <c r="J331" s="2" t="str">
        <f t="shared" si="25"/>
        <v>B097A15 M Deformed Tie Bareach</v>
      </c>
      <c r="K331" s="3" t="e">
        <f>MATCH(J331,#REF!,0)</f>
        <v>#REF!</v>
      </c>
      <c r="L331" s="4" t="str">
        <f ca="1" t="shared" si="22"/>
        <v>F0</v>
      </c>
      <c r="M331" s="4" t="str">
        <f ca="1" t="shared" si="23"/>
        <v>C2</v>
      </c>
      <c r="N331" s="4" t="str">
        <f ca="1" t="shared" si="24"/>
        <v>C2</v>
      </c>
    </row>
    <row r="332" spans="1:14" s="51" customFormat="1" ht="30" customHeight="1">
      <c r="A332" s="54" t="s">
        <v>193</v>
      </c>
      <c r="B332" s="42" t="s">
        <v>292</v>
      </c>
      <c r="C332" s="43" t="s">
        <v>112</v>
      </c>
      <c r="D332" s="44" t="s">
        <v>0</v>
      </c>
      <c r="E332" s="45"/>
      <c r="F332" s="46"/>
      <c r="G332" s="156"/>
      <c r="H332" s="48"/>
      <c r="I332" s="9" t="str">
        <f aca="true" ca="1" t="shared" si="27" ref="I332:I395">IF(CELL("protect",$G332)=1,"LOCKED","")</f>
        <v>LOCKED</v>
      </c>
      <c r="J332" s="2" t="str">
        <f t="shared" si="25"/>
        <v>B114rlMiscellaneous Concrete Slab RenewalCW 3235-R9</v>
      </c>
      <c r="K332" s="3" t="e">
        <f>MATCH(J332,#REF!,0)</f>
        <v>#REF!</v>
      </c>
      <c r="L332" s="4" t="str">
        <f aca="true" ca="1" t="shared" si="28" ref="L332:L395">CELL("format",$F332)</f>
        <v>F0</v>
      </c>
      <c r="M332" s="4" t="str">
        <f aca="true" ca="1" t="shared" si="29" ref="M332:M395">CELL("format",$G332)</f>
        <v>G</v>
      </c>
      <c r="N332" s="4" t="str">
        <f aca="true" ca="1" t="shared" si="30" ref="N332:N395">CELL("format",$H332)</f>
        <v>C2</v>
      </c>
    </row>
    <row r="333" spans="1:14" s="51" customFormat="1" ht="30" customHeight="1">
      <c r="A333" s="54" t="s">
        <v>194</v>
      </c>
      <c r="B333" s="59" t="s">
        <v>242</v>
      </c>
      <c r="C333" s="43" t="s">
        <v>2</v>
      </c>
      <c r="D333" s="44" t="s">
        <v>128</v>
      </c>
      <c r="E333" s="45"/>
      <c r="F333" s="46"/>
      <c r="G333" s="156"/>
      <c r="H333" s="48"/>
      <c r="I333" s="9" t="str">
        <f ca="1" t="shared" si="27"/>
        <v>LOCKED</v>
      </c>
      <c r="J333" s="2" t="str">
        <f aca="true" t="shared" si="31" ref="J333:J396">CLEAN(CONCATENATE(TRIM($A333),TRIM($C333),IF(LEFT($D333)&lt;&gt;"E",TRIM($D333),),TRIM($E333)))</f>
        <v>B118rl100 mm SidewalkSD-228A</v>
      </c>
      <c r="K333" s="3" t="e">
        <f>MATCH(J333,#REF!,0)</f>
        <v>#REF!</v>
      </c>
      <c r="L333" s="4" t="str">
        <f ca="1" t="shared" si="28"/>
        <v>F0</v>
      </c>
      <c r="M333" s="4" t="str">
        <f ca="1" t="shared" si="29"/>
        <v>G</v>
      </c>
      <c r="N333" s="4" t="str">
        <f ca="1" t="shared" si="30"/>
        <v>C2</v>
      </c>
    </row>
    <row r="334" spans="1:14" s="51" customFormat="1" ht="30" customHeight="1">
      <c r="A334" s="54" t="s">
        <v>195</v>
      </c>
      <c r="B334" s="58" t="s">
        <v>176</v>
      </c>
      <c r="C334" s="43" t="s">
        <v>177</v>
      </c>
      <c r="D334" s="44"/>
      <c r="E334" s="45" t="s">
        <v>79</v>
      </c>
      <c r="F334" s="46">
        <v>25</v>
      </c>
      <c r="G334" s="81"/>
      <c r="H334" s="48">
        <f>ROUND(G334*F334,2)</f>
        <v>0</v>
      </c>
      <c r="I334" s="9">
        <f ca="1" t="shared" si="27"/>
      </c>
      <c r="J334" s="2" t="str">
        <f t="shared" si="31"/>
        <v>B119rlLess than 5 sq.m.m²</v>
      </c>
      <c r="K334" s="3" t="e">
        <f>MATCH(J334,#REF!,0)</f>
        <v>#REF!</v>
      </c>
      <c r="L334" s="4" t="str">
        <f ca="1" t="shared" si="28"/>
        <v>F0</v>
      </c>
      <c r="M334" s="4" t="str">
        <f ca="1" t="shared" si="29"/>
        <v>C2</v>
      </c>
      <c r="N334" s="4" t="str">
        <f ca="1" t="shared" si="30"/>
        <v>C2</v>
      </c>
    </row>
    <row r="335" spans="1:14" s="51" customFormat="1" ht="30" customHeight="1">
      <c r="A335" s="54" t="s">
        <v>196</v>
      </c>
      <c r="B335" s="58" t="s">
        <v>178</v>
      </c>
      <c r="C335" s="43" t="s">
        <v>179</v>
      </c>
      <c r="D335" s="44"/>
      <c r="E335" s="45" t="s">
        <v>79</v>
      </c>
      <c r="F335" s="46">
        <v>55</v>
      </c>
      <c r="G335" s="81"/>
      <c r="H335" s="48">
        <f>ROUND(G335*F335,2)</f>
        <v>0</v>
      </c>
      <c r="I335" s="9">
        <f ca="1" t="shared" si="27"/>
      </c>
      <c r="J335" s="2" t="str">
        <f t="shared" si="31"/>
        <v>B120rl5 sq.m. to 20 sq.m.m²</v>
      </c>
      <c r="K335" s="3" t="e">
        <f>MATCH(J335,#REF!,0)</f>
        <v>#REF!</v>
      </c>
      <c r="L335" s="4" t="str">
        <f ca="1" t="shared" si="28"/>
        <v>F0</v>
      </c>
      <c r="M335" s="4" t="str">
        <f ca="1" t="shared" si="29"/>
        <v>C2</v>
      </c>
      <c r="N335" s="4" t="str">
        <f ca="1" t="shared" si="30"/>
        <v>C2</v>
      </c>
    </row>
    <row r="336" spans="1:14" s="51" customFormat="1" ht="30" customHeight="1">
      <c r="A336" s="54" t="s">
        <v>197</v>
      </c>
      <c r="B336" s="58" t="s">
        <v>180</v>
      </c>
      <c r="C336" s="43" t="s">
        <v>181</v>
      </c>
      <c r="D336" s="44" t="s">
        <v>74</v>
      </c>
      <c r="E336" s="45" t="s">
        <v>79</v>
      </c>
      <c r="F336" s="46">
        <v>330</v>
      </c>
      <c r="G336" s="81"/>
      <c r="H336" s="48">
        <f>ROUND(G336*F336,2)</f>
        <v>0</v>
      </c>
      <c r="I336" s="9">
        <f ca="1" t="shared" si="27"/>
      </c>
      <c r="J336" s="2" t="str">
        <f t="shared" si="31"/>
        <v>B121rlGreater than 20 sq.m.m²</v>
      </c>
      <c r="K336" s="3" t="e">
        <f>MATCH(J336,#REF!,0)</f>
        <v>#REF!</v>
      </c>
      <c r="L336" s="4" t="str">
        <f ca="1" t="shared" si="28"/>
        <v>F0</v>
      </c>
      <c r="M336" s="4" t="str">
        <f ca="1" t="shared" si="29"/>
        <v>C2</v>
      </c>
      <c r="N336" s="4" t="str">
        <f ca="1" t="shared" si="30"/>
        <v>C2</v>
      </c>
    </row>
    <row r="337" spans="1:14" s="116" customFormat="1" ht="30" customHeight="1">
      <c r="A337" s="82" t="s">
        <v>214</v>
      </c>
      <c r="B337" s="83" t="s">
        <v>117</v>
      </c>
      <c r="C337" s="84" t="s">
        <v>1</v>
      </c>
      <c r="D337" s="85" t="s">
        <v>74</v>
      </c>
      <c r="E337" s="86"/>
      <c r="F337" s="87"/>
      <c r="G337" s="88"/>
      <c r="H337" s="88"/>
      <c r="I337" s="9" t="str">
        <f ca="1" t="shared" si="27"/>
        <v>LOCKED</v>
      </c>
      <c r="J337" s="2" t="str">
        <f t="shared" si="31"/>
        <v>B121rlA150 mm Reinforced Sidewalk</v>
      </c>
      <c r="K337" s="3" t="e">
        <f>MATCH(J337,#REF!,0)</f>
        <v>#REF!</v>
      </c>
      <c r="L337" s="4" t="str">
        <f ca="1" t="shared" si="28"/>
        <v>F0</v>
      </c>
      <c r="M337" s="4" t="str">
        <f ca="1" t="shared" si="29"/>
        <v>C2</v>
      </c>
      <c r="N337" s="4" t="str">
        <f ca="1" t="shared" si="30"/>
        <v>C2</v>
      </c>
    </row>
    <row r="338" spans="1:14" s="94" customFormat="1" ht="30" customHeight="1">
      <c r="A338" s="82" t="s">
        <v>215</v>
      </c>
      <c r="B338" s="89" t="s">
        <v>176</v>
      </c>
      <c r="C338" s="84" t="s">
        <v>177</v>
      </c>
      <c r="D338" s="85"/>
      <c r="E338" s="86" t="s">
        <v>79</v>
      </c>
      <c r="F338" s="87">
        <v>5</v>
      </c>
      <c r="G338" s="115"/>
      <c r="H338" s="97">
        <f>ROUND(G338*F338,2)</f>
        <v>0</v>
      </c>
      <c r="I338" s="9">
        <f ca="1" t="shared" si="27"/>
      </c>
      <c r="J338" s="2" t="str">
        <f t="shared" si="31"/>
        <v>B121rlBLess than 5 sq.m.m²</v>
      </c>
      <c r="K338" s="3" t="e">
        <f>MATCH(J338,#REF!,0)</f>
        <v>#REF!</v>
      </c>
      <c r="L338" s="4" t="str">
        <f ca="1" t="shared" si="28"/>
        <v>F0</v>
      </c>
      <c r="M338" s="4" t="str">
        <f ca="1" t="shared" si="29"/>
        <v>C2</v>
      </c>
      <c r="N338" s="4" t="str">
        <f ca="1" t="shared" si="30"/>
        <v>C2</v>
      </c>
    </row>
    <row r="339" spans="1:14" s="94" customFormat="1" ht="30" customHeight="1">
      <c r="A339" s="82" t="s">
        <v>216</v>
      </c>
      <c r="B339" s="89" t="s">
        <v>178</v>
      </c>
      <c r="C339" s="84" t="s">
        <v>179</v>
      </c>
      <c r="D339" s="85"/>
      <c r="E339" s="86" t="s">
        <v>79</v>
      </c>
      <c r="F339" s="87">
        <v>10</v>
      </c>
      <c r="G339" s="115"/>
      <c r="H339" s="97">
        <f>ROUND(G339*F339,2)</f>
        <v>0</v>
      </c>
      <c r="I339" s="9">
        <f ca="1" t="shared" si="27"/>
      </c>
      <c r="J339" s="2" t="str">
        <f t="shared" si="31"/>
        <v>B121rlC5 sq.m. to 20 sq.m.m²</v>
      </c>
      <c r="K339" s="3" t="e">
        <f>MATCH(J339,#REF!,0)</f>
        <v>#REF!</v>
      </c>
      <c r="L339" s="4" t="str">
        <f ca="1" t="shared" si="28"/>
        <v>F0</v>
      </c>
      <c r="M339" s="4" t="str">
        <f ca="1" t="shared" si="29"/>
        <v>C2</v>
      </c>
      <c r="N339" s="4" t="str">
        <f ca="1" t="shared" si="30"/>
        <v>C2</v>
      </c>
    </row>
    <row r="340" spans="1:14" s="94" customFormat="1" ht="30" customHeight="1">
      <c r="A340" s="54" t="s">
        <v>199</v>
      </c>
      <c r="B340" s="42" t="s">
        <v>293</v>
      </c>
      <c r="C340" s="43" t="s">
        <v>113</v>
      </c>
      <c r="D340" s="44" t="s">
        <v>219</v>
      </c>
      <c r="E340" s="45"/>
      <c r="F340" s="95"/>
      <c r="G340" s="164"/>
      <c r="H340" s="97"/>
      <c r="I340" s="9" t="str">
        <f ca="1" t="shared" si="27"/>
        <v>LOCKED</v>
      </c>
      <c r="J340" s="2" t="str">
        <f t="shared" si="31"/>
        <v>B126rConcrete Curb RemovalCW 3240-R10</v>
      </c>
      <c r="K340" s="3" t="e">
        <f>MATCH(J340,#REF!,0)</f>
        <v>#REF!</v>
      </c>
      <c r="L340" s="4" t="str">
        <f ca="1" t="shared" si="28"/>
        <v>F0</v>
      </c>
      <c r="M340" s="4" t="str">
        <f ca="1" t="shared" si="29"/>
        <v>G</v>
      </c>
      <c r="N340" s="4" t="str">
        <f ca="1" t="shared" si="30"/>
        <v>C2</v>
      </c>
    </row>
    <row r="341" spans="1:14" s="51" customFormat="1" ht="30" customHeight="1">
      <c r="A341" s="54" t="s">
        <v>200</v>
      </c>
      <c r="B341" s="59" t="s">
        <v>116</v>
      </c>
      <c r="C341" s="43" t="s">
        <v>227</v>
      </c>
      <c r="D341" s="44" t="s">
        <v>74</v>
      </c>
      <c r="E341" s="45" t="s">
        <v>82</v>
      </c>
      <c r="F341" s="95">
        <v>10</v>
      </c>
      <c r="G341" s="81"/>
      <c r="H341" s="97">
        <f>ROUND(G341*F341,2)</f>
        <v>0</v>
      </c>
      <c r="I341" s="9">
        <f ca="1" t="shared" si="27"/>
      </c>
      <c r="J341" s="2" t="str">
        <f t="shared" si="31"/>
        <v>B127rBarrier Integralm</v>
      </c>
      <c r="K341" s="3" t="e">
        <f>MATCH(J341,#REF!,0)</f>
        <v>#REF!</v>
      </c>
      <c r="L341" s="4" t="str">
        <f ca="1" t="shared" si="28"/>
        <v>F0</v>
      </c>
      <c r="M341" s="4" t="str">
        <f ca="1" t="shared" si="29"/>
        <v>C2</v>
      </c>
      <c r="N341" s="4" t="str">
        <f ca="1" t="shared" si="30"/>
        <v>C2</v>
      </c>
    </row>
    <row r="342" spans="1:14" s="51" customFormat="1" ht="30" customHeight="1">
      <c r="A342" s="54" t="s">
        <v>201</v>
      </c>
      <c r="B342" s="42" t="s">
        <v>294</v>
      </c>
      <c r="C342" s="43" t="s">
        <v>114</v>
      </c>
      <c r="D342" s="44" t="s">
        <v>219</v>
      </c>
      <c r="E342" s="45"/>
      <c r="F342" s="95"/>
      <c r="G342" s="162"/>
      <c r="H342" s="97"/>
      <c r="I342" s="9" t="str">
        <f ca="1" t="shared" si="27"/>
        <v>LOCKED</v>
      </c>
      <c r="J342" s="2" t="str">
        <f t="shared" si="31"/>
        <v>B135iConcrete Curb InstallationCW 3240-R10</v>
      </c>
      <c r="K342" s="3" t="e">
        <f>MATCH(J342,#REF!,0)</f>
        <v>#REF!</v>
      </c>
      <c r="L342" s="4" t="str">
        <f ca="1" t="shared" si="28"/>
        <v>F0</v>
      </c>
      <c r="M342" s="4" t="str">
        <f ca="1" t="shared" si="29"/>
        <v>G</v>
      </c>
      <c r="N342" s="4" t="str">
        <f ca="1" t="shared" si="30"/>
        <v>C2</v>
      </c>
    </row>
    <row r="343" spans="1:14" s="60" customFormat="1" ht="30" customHeight="1">
      <c r="A343" s="54" t="s">
        <v>202</v>
      </c>
      <c r="B343" s="59" t="s">
        <v>116</v>
      </c>
      <c r="C343" s="43" t="s">
        <v>229</v>
      </c>
      <c r="D343" s="44" t="s">
        <v>129</v>
      </c>
      <c r="E343" s="45" t="s">
        <v>82</v>
      </c>
      <c r="F343" s="95">
        <v>10</v>
      </c>
      <c r="G343" s="81"/>
      <c r="H343" s="97">
        <f>ROUND(G343*F343,2)</f>
        <v>0</v>
      </c>
      <c r="I343" s="9">
        <f ca="1" t="shared" si="27"/>
      </c>
      <c r="J343" s="2" t="str">
        <f t="shared" si="31"/>
        <v>B139iModified Barrier (150 mm reveal ht, Dowelled)SD-203Bm</v>
      </c>
      <c r="K343" s="3" t="e">
        <f>MATCH(J343,#REF!,0)</f>
        <v>#REF!</v>
      </c>
      <c r="L343" s="4" t="str">
        <f ca="1" t="shared" si="28"/>
        <v>F0</v>
      </c>
      <c r="M343" s="4" t="str">
        <f ca="1" t="shared" si="29"/>
        <v>C2</v>
      </c>
      <c r="N343" s="4" t="str">
        <f ca="1" t="shared" si="30"/>
        <v>C2</v>
      </c>
    </row>
    <row r="344" spans="1:14" s="51" customFormat="1" ht="30" customHeight="1">
      <c r="A344" s="54" t="s">
        <v>203</v>
      </c>
      <c r="B344" s="42" t="s">
        <v>295</v>
      </c>
      <c r="C344" s="43" t="s">
        <v>67</v>
      </c>
      <c r="D344" s="44" t="s">
        <v>219</v>
      </c>
      <c r="E344" s="45"/>
      <c r="F344" s="46"/>
      <c r="G344" s="156"/>
      <c r="H344" s="48"/>
      <c r="I344" s="9" t="str">
        <f ca="1" t="shared" si="27"/>
        <v>LOCKED</v>
      </c>
      <c r="J344" s="2" t="str">
        <f t="shared" si="31"/>
        <v>B154rlConcrete Curb RenewalCW 3240-R10</v>
      </c>
      <c r="K344" s="3" t="e">
        <f>MATCH(J344,#REF!,0)</f>
        <v>#REF!</v>
      </c>
      <c r="L344" s="4" t="str">
        <f ca="1" t="shared" si="28"/>
        <v>F0</v>
      </c>
      <c r="M344" s="4" t="str">
        <f ca="1" t="shared" si="29"/>
        <v>G</v>
      </c>
      <c r="N344" s="4" t="str">
        <f ca="1" t="shared" si="30"/>
        <v>C2</v>
      </c>
    </row>
    <row r="345" spans="1:14" s="51" customFormat="1" ht="30" customHeight="1">
      <c r="A345" s="54" t="s">
        <v>207</v>
      </c>
      <c r="B345" s="59" t="s">
        <v>116</v>
      </c>
      <c r="C345" s="43" t="s">
        <v>229</v>
      </c>
      <c r="D345" s="44" t="s">
        <v>129</v>
      </c>
      <c r="E345" s="45" t="s">
        <v>82</v>
      </c>
      <c r="F345" s="46">
        <v>10</v>
      </c>
      <c r="G345" s="81"/>
      <c r="H345" s="48">
        <f>ROUND(G345*F345,2)</f>
        <v>0</v>
      </c>
      <c r="I345" s="9">
        <f ca="1" t="shared" si="27"/>
      </c>
      <c r="J345" s="2" t="str">
        <f t="shared" si="31"/>
        <v>B167rlModified Barrier (150 mm reveal ht, Dowelled)SD-203Bm</v>
      </c>
      <c r="K345" s="3" t="e">
        <f>MATCH(J345,#REF!,0)</f>
        <v>#REF!</v>
      </c>
      <c r="L345" s="4" t="str">
        <f ca="1" t="shared" si="28"/>
        <v>F0</v>
      </c>
      <c r="M345" s="4" t="str">
        <f ca="1" t="shared" si="29"/>
        <v>C2</v>
      </c>
      <c r="N345" s="4" t="str">
        <f ca="1" t="shared" si="30"/>
        <v>C2</v>
      </c>
    </row>
    <row r="346" spans="1:14" ht="36" customHeight="1">
      <c r="A346" s="54" t="s">
        <v>222</v>
      </c>
      <c r="B346" s="59" t="s">
        <v>117</v>
      </c>
      <c r="C346" s="43" t="s">
        <v>220</v>
      </c>
      <c r="D346" s="44" t="s">
        <v>185</v>
      </c>
      <c r="E346" s="45" t="s">
        <v>82</v>
      </c>
      <c r="F346" s="46">
        <v>45</v>
      </c>
      <c r="G346" s="81"/>
      <c r="H346" s="48">
        <f>ROUND(G346*F346,2)</f>
        <v>0</v>
      </c>
      <c r="I346" s="9">
        <f ca="1" t="shared" si="27"/>
      </c>
      <c r="J346" s="2" t="str">
        <f t="shared" si="31"/>
        <v>B184rlACurb Ramp (8-12 mm reveal ht, Monolithic)SD-229C,Dm</v>
      </c>
      <c r="K346" s="3" t="e">
        <f>MATCH(J346,#REF!,0)</f>
        <v>#REF!</v>
      </c>
      <c r="L346" s="4" t="str">
        <f ca="1" t="shared" si="28"/>
        <v>F0</v>
      </c>
      <c r="M346" s="4" t="str">
        <f ca="1" t="shared" si="29"/>
        <v>C2</v>
      </c>
      <c r="N346" s="4" t="str">
        <f ca="1" t="shared" si="30"/>
        <v>C2</v>
      </c>
    </row>
    <row r="347" spans="1:14" ht="36" customHeight="1">
      <c r="A347" s="54" t="s">
        <v>143</v>
      </c>
      <c r="B347" s="42" t="s">
        <v>296</v>
      </c>
      <c r="C347" s="43" t="s">
        <v>119</v>
      </c>
      <c r="D347" s="44" t="s">
        <v>232</v>
      </c>
      <c r="E347" s="45" t="s">
        <v>79</v>
      </c>
      <c r="F347" s="46">
        <v>10</v>
      </c>
      <c r="G347" s="81"/>
      <c r="H347" s="48">
        <f>ROUND(G347*F347,2)</f>
        <v>0</v>
      </c>
      <c r="I347" s="9">
        <f ca="1" t="shared" si="27"/>
      </c>
      <c r="J347" s="2" t="str">
        <f t="shared" si="31"/>
        <v>B199Construction of Asphalt PatchesCW 3410-R12m²</v>
      </c>
      <c r="K347" s="3" t="e">
        <f>MATCH(J347,#REF!,0)</f>
        <v>#REF!</v>
      </c>
      <c r="L347" s="4" t="str">
        <f ca="1" t="shared" si="28"/>
        <v>F0</v>
      </c>
      <c r="M347" s="4" t="str">
        <f ca="1" t="shared" si="29"/>
        <v>C2</v>
      </c>
      <c r="N347" s="4" t="str">
        <f ca="1" t="shared" si="30"/>
        <v>C2</v>
      </c>
    </row>
    <row r="348" spans="1:14" s="49" customFormat="1" ht="30" customHeight="1">
      <c r="A348" s="54" t="s">
        <v>209</v>
      </c>
      <c r="B348" s="42" t="s">
        <v>297</v>
      </c>
      <c r="C348" s="43" t="s">
        <v>217</v>
      </c>
      <c r="D348" s="44" t="s">
        <v>226</v>
      </c>
      <c r="E348" s="45" t="s">
        <v>81</v>
      </c>
      <c r="F348" s="61">
        <v>6</v>
      </c>
      <c r="G348" s="81"/>
      <c r="H348" s="48">
        <f>ROUND(G348*F348,2)</f>
        <v>0</v>
      </c>
      <c r="I348" s="9">
        <f ca="1" t="shared" si="27"/>
      </c>
      <c r="J348" s="2" t="str">
        <f t="shared" si="31"/>
        <v>B219Detectable Warning Surface TilesCW 3326-R3each</v>
      </c>
      <c r="K348" s="3" t="e">
        <f>MATCH(J348,#REF!,0)</f>
        <v>#REF!</v>
      </c>
      <c r="L348" s="4" t="str">
        <f ca="1" t="shared" si="28"/>
        <v>F0</v>
      </c>
      <c r="M348" s="4" t="str">
        <f ca="1" t="shared" si="29"/>
        <v>C2</v>
      </c>
      <c r="N348" s="4" t="str">
        <f ca="1" t="shared" si="30"/>
        <v>C2</v>
      </c>
    </row>
    <row r="349" spans="1:14" s="49" customFormat="1" ht="30" customHeight="1">
      <c r="A349" s="36"/>
      <c r="B349" s="29"/>
      <c r="C349" s="52" t="s">
        <v>89</v>
      </c>
      <c r="D349" s="39"/>
      <c r="E349" s="62"/>
      <c r="F349" s="40"/>
      <c r="G349" s="154"/>
      <c r="H349" s="155"/>
      <c r="I349" s="9" t="str">
        <f ca="1" t="shared" si="27"/>
        <v>LOCKED</v>
      </c>
      <c r="J349" s="2" t="str">
        <f t="shared" si="31"/>
        <v>ADJUSTMENTS</v>
      </c>
      <c r="K349" s="3" t="e">
        <f>MATCH(J349,#REF!,0)</f>
        <v>#REF!</v>
      </c>
      <c r="L349" s="4" t="str">
        <f ca="1" t="shared" si="28"/>
        <v>G</v>
      </c>
      <c r="M349" s="4" t="str">
        <f ca="1" t="shared" si="29"/>
        <v>C2</v>
      </c>
      <c r="N349" s="4" t="str">
        <f ca="1" t="shared" si="30"/>
        <v>C2</v>
      </c>
    </row>
    <row r="350" spans="1:14" ht="36" customHeight="1">
      <c r="A350" s="101" t="s">
        <v>94</v>
      </c>
      <c r="B350" s="102" t="s">
        <v>298</v>
      </c>
      <c r="C350" s="65" t="s">
        <v>231</v>
      </c>
      <c r="D350" s="63" t="s">
        <v>230</v>
      </c>
      <c r="E350" s="86" t="s">
        <v>81</v>
      </c>
      <c r="F350" s="103">
        <v>1</v>
      </c>
      <c r="G350" s="81"/>
      <c r="H350" s="48">
        <f>ROUND(G350*F350,2)</f>
        <v>0</v>
      </c>
      <c r="I350" s="9">
        <f ca="1" t="shared" si="27"/>
      </c>
      <c r="J350" s="2" t="str">
        <f t="shared" si="31"/>
        <v>F001Adjustment of Manholes/Catch Basins FramesCW 3210-R8each</v>
      </c>
      <c r="K350" s="3" t="e">
        <f>MATCH(J350,#REF!,0)</f>
        <v>#REF!</v>
      </c>
      <c r="L350" s="4" t="str">
        <f ca="1" t="shared" si="28"/>
        <v>F0</v>
      </c>
      <c r="M350" s="4" t="str">
        <f ca="1" t="shared" si="29"/>
        <v>C2</v>
      </c>
      <c r="N350" s="4" t="str">
        <f ca="1" t="shared" si="30"/>
        <v>C2</v>
      </c>
    </row>
    <row r="351" spans="1:14" s="49" customFormat="1" ht="30" customHeight="1">
      <c r="A351" s="50" t="s">
        <v>98</v>
      </c>
      <c r="B351" s="102" t="s">
        <v>299</v>
      </c>
      <c r="C351" s="43" t="s">
        <v>157</v>
      </c>
      <c r="D351" s="63" t="s">
        <v>230</v>
      </c>
      <c r="E351" s="45" t="s">
        <v>81</v>
      </c>
      <c r="F351" s="61">
        <v>3</v>
      </c>
      <c r="G351" s="81"/>
      <c r="H351" s="48">
        <f>ROUND(G351*F351,2)</f>
        <v>0</v>
      </c>
      <c r="I351" s="9">
        <f ca="1" t="shared" si="27"/>
      </c>
      <c r="J351" s="2" t="str">
        <f t="shared" si="31"/>
        <v>F009Adjustment of Valve BoxesCW 3210-R8each</v>
      </c>
      <c r="K351" s="3" t="e">
        <f>MATCH(J351,#REF!,0)</f>
        <v>#REF!</v>
      </c>
      <c r="L351" s="4" t="str">
        <f ca="1" t="shared" si="28"/>
        <v>F0</v>
      </c>
      <c r="M351" s="4" t="str">
        <f ca="1" t="shared" si="29"/>
        <v>C2</v>
      </c>
      <c r="N351" s="4" t="str">
        <f ca="1" t="shared" si="30"/>
        <v>C2</v>
      </c>
    </row>
    <row r="352" spans="1:14" s="51" customFormat="1" ht="30" customHeight="1">
      <c r="A352" s="50" t="s">
        <v>137</v>
      </c>
      <c r="B352" s="102" t="s">
        <v>300</v>
      </c>
      <c r="C352" s="43" t="s">
        <v>159</v>
      </c>
      <c r="D352" s="63" t="s">
        <v>230</v>
      </c>
      <c r="E352" s="45" t="s">
        <v>81</v>
      </c>
      <c r="F352" s="61">
        <v>2</v>
      </c>
      <c r="G352" s="81"/>
      <c r="H352" s="48">
        <f>ROUND(G352*F352,2)</f>
        <v>0</v>
      </c>
      <c r="I352" s="9">
        <f ca="1" t="shared" si="27"/>
      </c>
      <c r="J352" s="2" t="str">
        <f t="shared" si="31"/>
        <v>F010Valve Box ExtensionsCW 3210-R8each</v>
      </c>
      <c r="K352" s="3" t="e">
        <f>MATCH(J352,#REF!,0)</f>
        <v>#REF!</v>
      </c>
      <c r="L352" s="4" t="str">
        <f ca="1" t="shared" si="28"/>
        <v>F0</v>
      </c>
      <c r="M352" s="4" t="str">
        <f ca="1" t="shared" si="29"/>
        <v>C2</v>
      </c>
      <c r="N352" s="4" t="str">
        <f ca="1" t="shared" si="30"/>
        <v>C2</v>
      </c>
    </row>
    <row r="353" spans="1:14" s="51" customFormat="1" ht="30" customHeight="1">
      <c r="A353" s="36"/>
      <c r="B353" s="37"/>
      <c r="C353" s="52" t="s">
        <v>90</v>
      </c>
      <c r="D353" s="39"/>
      <c r="E353" s="53"/>
      <c r="F353" s="39"/>
      <c r="G353" s="154"/>
      <c r="H353" s="155"/>
      <c r="I353" s="9" t="str">
        <f ca="1" t="shared" si="27"/>
        <v>LOCKED</v>
      </c>
      <c r="J353" s="2" t="str">
        <f t="shared" si="31"/>
        <v>LANDSCAPING</v>
      </c>
      <c r="K353" s="3" t="e">
        <f>MATCH(J353,#REF!,0)</f>
        <v>#REF!</v>
      </c>
      <c r="L353" s="4" t="str">
        <f ca="1" t="shared" si="28"/>
        <v>F0</v>
      </c>
      <c r="M353" s="4" t="str">
        <f ca="1" t="shared" si="29"/>
        <v>C2</v>
      </c>
      <c r="N353" s="4" t="str">
        <f ca="1" t="shared" si="30"/>
        <v>C2</v>
      </c>
    </row>
    <row r="354" spans="1:14" s="35" customFormat="1" ht="30" customHeight="1">
      <c r="A354" s="54" t="s">
        <v>101</v>
      </c>
      <c r="B354" s="42" t="s">
        <v>301</v>
      </c>
      <c r="C354" s="43" t="s">
        <v>58</v>
      </c>
      <c r="D354" s="44" t="s">
        <v>4</v>
      </c>
      <c r="E354" s="45"/>
      <c r="F354" s="46"/>
      <c r="G354" s="156"/>
      <c r="H354" s="48"/>
      <c r="I354" s="9" t="str">
        <f ca="1" t="shared" si="27"/>
        <v>LOCKED</v>
      </c>
      <c r="J354" s="2" t="str">
        <f t="shared" si="31"/>
        <v>G001SoddingCW 3510-R9</v>
      </c>
      <c r="K354" s="3" t="e">
        <f>MATCH(J354,#REF!,0)</f>
        <v>#REF!</v>
      </c>
      <c r="L354" s="4" t="str">
        <f ca="1" t="shared" si="28"/>
        <v>F0</v>
      </c>
      <c r="M354" s="4" t="str">
        <f ca="1" t="shared" si="29"/>
        <v>G</v>
      </c>
      <c r="N354" s="4" t="str">
        <f ca="1" t="shared" si="30"/>
        <v>C2</v>
      </c>
    </row>
    <row r="355" spans="1:14" s="35" customFormat="1" ht="30" customHeight="1">
      <c r="A355" s="54" t="s">
        <v>102</v>
      </c>
      <c r="B355" s="59" t="s">
        <v>116</v>
      </c>
      <c r="C355" s="43" t="s">
        <v>212</v>
      </c>
      <c r="D355" s="44"/>
      <c r="E355" s="45" t="s">
        <v>79</v>
      </c>
      <c r="F355" s="46">
        <v>170</v>
      </c>
      <c r="G355" s="47"/>
      <c r="H355" s="48">
        <f>ROUND(G355*F355,2)</f>
        <v>0</v>
      </c>
      <c r="I355" s="9">
        <f ca="1" t="shared" si="27"/>
      </c>
      <c r="J355" s="2" t="str">
        <f t="shared" si="31"/>
        <v>G002width &lt; 600 mmm²</v>
      </c>
      <c r="K355" s="3" t="e">
        <f>MATCH(J355,#REF!,0)</f>
        <v>#REF!</v>
      </c>
      <c r="L355" s="4" t="str">
        <f ca="1" t="shared" si="28"/>
        <v>F0</v>
      </c>
      <c r="M355" s="4" t="str">
        <f ca="1" t="shared" si="29"/>
        <v>C2</v>
      </c>
      <c r="N355" s="4" t="str">
        <f ca="1" t="shared" si="30"/>
        <v>C2</v>
      </c>
    </row>
    <row r="356" spans="1:14" ht="36" customHeight="1">
      <c r="A356" s="54" t="s">
        <v>103</v>
      </c>
      <c r="B356" s="59" t="s">
        <v>117</v>
      </c>
      <c r="C356" s="43" t="s">
        <v>213</v>
      </c>
      <c r="D356" s="44"/>
      <c r="E356" s="45" t="s">
        <v>79</v>
      </c>
      <c r="F356" s="46">
        <v>340</v>
      </c>
      <c r="G356" s="47"/>
      <c r="H356" s="48">
        <f>ROUND(G356*F356,2)</f>
        <v>0</v>
      </c>
      <c r="I356" s="9">
        <f ca="1" t="shared" si="27"/>
      </c>
      <c r="J356" s="2" t="str">
        <f t="shared" si="31"/>
        <v>G003width &gt; or = 600 mmm²</v>
      </c>
      <c r="K356" s="3" t="e">
        <f>MATCH(J356,#REF!,0)</f>
        <v>#REF!</v>
      </c>
      <c r="L356" s="4" t="str">
        <f ca="1" t="shared" si="28"/>
        <v>F0</v>
      </c>
      <c r="M356" s="4" t="str">
        <f ca="1" t="shared" si="29"/>
        <v>C2</v>
      </c>
      <c r="N356" s="4" t="str">
        <f ca="1" t="shared" si="30"/>
        <v>C2</v>
      </c>
    </row>
    <row r="357" spans="1:14" s="49" customFormat="1" ht="30.75" customHeight="1">
      <c r="A357" s="104"/>
      <c r="B357" s="34" t="str">
        <f>B325</f>
        <v>J</v>
      </c>
      <c r="C357" s="188" t="str">
        <f>C325</f>
        <v>SIDEWALK RENEWAL- De BOURMONT AVENUE (WEST SIDE) - ELIZABETH ROAD TO MAGINOT STREET</v>
      </c>
      <c r="D357" s="188"/>
      <c r="E357" s="188"/>
      <c r="F357" s="188"/>
      <c r="G357" s="159" t="s">
        <v>241</v>
      </c>
      <c r="H357" s="159">
        <f>SUM(H326:H356)</f>
        <v>0</v>
      </c>
      <c r="I357" s="9" t="str">
        <f ca="1" t="shared" si="27"/>
        <v>LOCKED</v>
      </c>
      <c r="J357" s="2" t="str">
        <f t="shared" si="31"/>
        <v>SIDEWALK RENEWAL- De BOURMONT AVENUE (WEST SIDE) - ELIZABETH ROAD TO MAGINOT STREET</v>
      </c>
      <c r="K357" s="3" t="e">
        <f>MATCH(J357,#REF!,0)</f>
        <v>#REF!</v>
      </c>
      <c r="L357" s="4" t="str">
        <f ca="1" t="shared" si="28"/>
        <v>F0</v>
      </c>
      <c r="M357" s="4" t="str">
        <f ca="1" t="shared" si="29"/>
        <v>C2</v>
      </c>
      <c r="N357" s="4" t="str">
        <f ca="1" t="shared" si="30"/>
        <v>C2</v>
      </c>
    </row>
    <row r="358" spans="1:14" s="35" customFormat="1" ht="30" customHeight="1">
      <c r="A358" s="112"/>
      <c r="B358" s="34" t="s">
        <v>302</v>
      </c>
      <c r="C358" s="194" t="s">
        <v>330</v>
      </c>
      <c r="D358" s="195"/>
      <c r="E358" s="195"/>
      <c r="F358" s="195"/>
      <c r="G358" s="195"/>
      <c r="H358" s="196"/>
      <c r="I358" s="9" t="str">
        <f ca="1" t="shared" si="27"/>
        <v>LOCKED</v>
      </c>
      <c r="J358" s="2" t="str">
        <f t="shared" si="31"/>
        <v>SIDEWALK RENEWAL- GREENWOOD AVENUE (SOUTH SIDE) - WYOMING STREET TO #49 GREENWOOD AVENUE</v>
      </c>
      <c r="K358" s="3" t="e">
        <f>MATCH(J358,#REF!,0)</f>
        <v>#REF!</v>
      </c>
      <c r="L358" s="4" t="str">
        <f ca="1" t="shared" si="28"/>
        <v>F0</v>
      </c>
      <c r="M358" s="4" t="str">
        <f ca="1" t="shared" si="29"/>
        <v>F0</v>
      </c>
      <c r="N358" s="4" t="str">
        <f ca="1" t="shared" si="30"/>
        <v>F0</v>
      </c>
    </row>
    <row r="359" spans="1:14" ht="36" customHeight="1">
      <c r="A359" s="36"/>
      <c r="B359" s="37"/>
      <c r="C359" s="38" t="s">
        <v>86</v>
      </c>
      <c r="D359" s="39"/>
      <c r="E359" s="40" t="s">
        <v>74</v>
      </c>
      <c r="F359" s="40" t="s">
        <v>74</v>
      </c>
      <c r="G359" s="154"/>
      <c r="H359" s="155"/>
      <c r="I359" s="9" t="str">
        <f ca="1" t="shared" si="27"/>
        <v>LOCKED</v>
      </c>
      <c r="J359" s="2" t="str">
        <f t="shared" si="31"/>
        <v>EARTH AND BASE WORKS</v>
      </c>
      <c r="K359" s="3" t="e">
        <f>MATCH(J359,#REF!,0)</f>
        <v>#REF!</v>
      </c>
      <c r="L359" s="4" t="str">
        <f ca="1" t="shared" si="28"/>
        <v>G</v>
      </c>
      <c r="M359" s="4" t="str">
        <f ca="1" t="shared" si="29"/>
        <v>C2</v>
      </c>
      <c r="N359" s="4" t="str">
        <f ca="1" t="shared" si="30"/>
        <v>C2</v>
      </c>
    </row>
    <row r="360" spans="1:14" s="49" customFormat="1" ht="30.75" customHeight="1">
      <c r="A360" s="41" t="s">
        <v>104</v>
      </c>
      <c r="B360" s="42" t="s">
        <v>303</v>
      </c>
      <c r="C360" s="43" t="s">
        <v>108</v>
      </c>
      <c r="D360" s="44" t="s">
        <v>223</v>
      </c>
      <c r="E360" s="45" t="s">
        <v>80</v>
      </c>
      <c r="F360" s="46">
        <v>40</v>
      </c>
      <c r="G360" s="47"/>
      <c r="H360" s="48">
        <f>ROUND(G360*F360,2)</f>
        <v>0</v>
      </c>
      <c r="I360" s="9">
        <f ca="1" t="shared" si="27"/>
      </c>
      <c r="J360" s="2" t="str">
        <f t="shared" si="31"/>
        <v>A010Supplying and Placing Base Course MaterialCW 3110-R19m³</v>
      </c>
      <c r="K360" s="3" t="e">
        <f>MATCH(J360,#REF!,0)</f>
        <v>#REF!</v>
      </c>
      <c r="L360" s="4" t="str">
        <f ca="1" t="shared" si="28"/>
        <v>F0</v>
      </c>
      <c r="M360" s="4" t="str">
        <f ca="1" t="shared" si="29"/>
        <v>C2</v>
      </c>
      <c r="N360" s="4" t="str">
        <f ca="1" t="shared" si="30"/>
        <v>C2</v>
      </c>
    </row>
    <row r="361" spans="1:14" s="51" customFormat="1" ht="30" customHeight="1">
      <c r="A361" s="50" t="s">
        <v>105</v>
      </c>
      <c r="B361" s="42" t="s">
        <v>304</v>
      </c>
      <c r="C361" s="43" t="s">
        <v>28</v>
      </c>
      <c r="D361" s="44" t="s">
        <v>223</v>
      </c>
      <c r="E361" s="45" t="s">
        <v>79</v>
      </c>
      <c r="F361" s="46">
        <v>520</v>
      </c>
      <c r="G361" s="47"/>
      <c r="H361" s="48">
        <f>ROUND(G361*F361,2)</f>
        <v>0</v>
      </c>
      <c r="I361" s="9">
        <f ca="1" t="shared" si="27"/>
      </c>
      <c r="J361" s="2" t="str">
        <f t="shared" si="31"/>
        <v>A012Grading of BoulevardsCW 3110-R19m²</v>
      </c>
      <c r="K361" s="3" t="e">
        <f>MATCH(J361,#REF!,0)</f>
        <v>#REF!</v>
      </c>
      <c r="L361" s="4" t="str">
        <f ca="1" t="shared" si="28"/>
        <v>F0</v>
      </c>
      <c r="M361" s="4" t="str">
        <f ca="1" t="shared" si="29"/>
        <v>C2</v>
      </c>
      <c r="N361" s="4" t="str">
        <f ca="1" t="shared" si="30"/>
        <v>C2</v>
      </c>
    </row>
    <row r="362" spans="1:14" ht="36" customHeight="1">
      <c r="A362" s="36"/>
      <c r="B362" s="37"/>
      <c r="C362" s="52" t="s">
        <v>239</v>
      </c>
      <c r="D362" s="39"/>
      <c r="E362" s="53"/>
      <c r="F362" s="39"/>
      <c r="G362" s="154"/>
      <c r="H362" s="155"/>
      <c r="I362" s="9" t="str">
        <f ca="1" t="shared" si="27"/>
        <v>LOCKED</v>
      </c>
      <c r="J362" s="2" t="str">
        <f t="shared" si="31"/>
        <v>ROADWORKS - RENEWALS</v>
      </c>
      <c r="K362" s="3" t="e">
        <f>MATCH(J362,#REF!,0)</f>
        <v>#REF!</v>
      </c>
      <c r="L362" s="4" t="str">
        <f ca="1" t="shared" si="28"/>
        <v>F0</v>
      </c>
      <c r="M362" s="4" t="str">
        <f ca="1" t="shared" si="29"/>
        <v>C2</v>
      </c>
      <c r="N362" s="4" t="str">
        <f ca="1" t="shared" si="30"/>
        <v>C2</v>
      </c>
    </row>
    <row r="363" spans="1:14" s="51" customFormat="1" ht="30" customHeight="1">
      <c r="A363" s="54" t="s">
        <v>106</v>
      </c>
      <c r="B363" s="42" t="s">
        <v>305</v>
      </c>
      <c r="C363" s="43" t="s">
        <v>70</v>
      </c>
      <c r="D363" s="44" t="s">
        <v>221</v>
      </c>
      <c r="E363" s="45"/>
      <c r="F363" s="46"/>
      <c r="G363" s="156"/>
      <c r="H363" s="48"/>
      <c r="I363" s="9" t="str">
        <f ca="1" t="shared" si="27"/>
        <v>LOCKED</v>
      </c>
      <c r="J363" s="2" t="str">
        <f t="shared" si="31"/>
        <v>B097Drilled Tie BarsCW 3230-R8</v>
      </c>
      <c r="K363" s="3" t="e">
        <f>MATCH(J363,#REF!,0)</f>
        <v>#REF!</v>
      </c>
      <c r="L363" s="4" t="str">
        <f ca="1" t="shared" si="28"/>
        <v>F0</v>
      </c>
      <c r="M363" s="4" t="str">
        <f ca="1" t="shared" si="29"/>
        <v>G</v>
      </c>
      <c r="N363" s="4" t="str">
        <f ca="1" t="shared" si="30"/>
        <v>C2</v>
      </c>
    </row>
    <row r="364" spans="1:14" s="51" customFormat="1" ht="30" customHeight="1">
      <c r="A364" s="55" t="s">
        <v>224</v>
      </c>
      <c r="B364" s="56" t="s">
        <v>116</v>
      </c>
      <c r="C364" s="57" t="s">
        <v>225</v>
      </c>
      <c r="D364" s="56" t="s">
        <v>74</v>
      </c>
      <c r="E364" s="56" t="s">
        <v>81</v>
      </c>
      <c r="F364" s="46">
        <v>30</v>
      </c>
      <c r="G364" s="47"/>
      <c r="H364" s="48">
        <f>ROUND(G364*F364,2)</f>
        <v>0</v>
      </c>
      <c r="I364" s="9">
        <f ca="1" t="shared" si="27"/>
      </c>
      <c r="J364" s="2" t="str">
        <f t="shared" si="31"/>
        <v>B097A15 M Deformed Tie Bareach</v>
      </c>
      <c r="K364" s="3" t="e">
        <f>MATCH(J364,#REF!,0)</f>
        <v>#REF!</v>
      </c>
      <c r="L364" s="4" t="str">
        <f ca="1" t="shared" si="28"/>
        <v>F0</v>
      </c>
      <c r="M364" s="4" t="str">
        <f ca="1" t="shared" si="29"/>
        <v>C2</v>
      </c>
      <c r="N364" s="4" t="str">
        <f ca="1" t="shared" si="30"/>
        <v>C2</v>
      </c>
    </row>
    <row r="365" spans="1:14" s="51" customFormat="1" ht="30" customHeight="1">
      <c r="A365" s="54" t="s">
        <v>193</v>
      </c>
      <c r="B365" s="42" t="s">
        <v>306</v>
      </c>
      <c r="C365" s="43" t="s">
        <v>112</v>
      </c>
      <c r="D365" s="44" t="s">
        <v>0</v>
      </c>
      <c r="E365" s="45"/>
      <c r="F365" s="46"/>
      <c r="G365" s="156"/>
      <c r="H365" s="48"/>
      <c r="I365" s="9" t="str">
        <f ca="1" t="shared" si="27"/>
        <v>LOCKED</v>
      </c>
      <c r="J365" s="2" t="str">
        <f t="shared" si="31"/>
        <v>B114rlMiscellaneous Concrete Slab RenewalCW 3235-R9</v>
      </c>
      <c r="K365" s="3" t="e">
        <f>MATCH(J365,#REF!,0)</f>
        <v>#REF!</v>
      </c>
      <c r="L365" s="4" t="str">
        <f ca="1" t="shared" si="28"/>
        <v>F0</v>
      </c>
      <c r="M365" s="4" t="str">
        <f ca="1" t="shared" si="29"/>
        <v>G</v>
      </c>
      <c r="N365" s="4" t="str">
        <f ca="1" t="shared" si="30"/>
        <v>C2</v>
      </c>
    </row>
    <row r="366" spans="1:14" s="51" customFormat="1" ht="30" customHeight="1">
      <c r="A366" s="54" t="s">
        <v>194</v>
      </c>
      <c r="B366" s="59" t="s">
        <v>242</v>
      </c>
      <c r="C366" s="43" t="s">
        <v>2</v>
      </c>
      <c r="D366" s="44" t="s">
        <v>128</v>
      </c>
      <c r="E366" s="45"/>
      <c r="F366" s="46"/>
      <c r="G366" s="156"/>
      <c r="H366" s="48"/>
      <c r="I366" s="9" t="str">
        <f ca="1" t="shared" si="27"/>
        <v>LOCKED</v>
      </c>
      <c r="J366" s="2" t="str">
        <f t="shared" si="31"/>
        <v>B118rl100 mm SidewalkSD-228A</v>
      </c>
      <c r="K366" s="3" t="e">
        <f>MATCH(J366,#REF!,0)</f>
        <v>#REF!</v>
      </c>
      <c r="L366" s="4" t="str">
        <f ca="1" t="shared" si="28"/>
        <v>F0</v>
      </c>
      <c r="M366" s="4" t="str">
        <f ca="1" t="shared" si="29"/>
        <v>G</v>
      </c>
      <c r="N366" s="4" t="str">
        <f ca="1" t="shared" si="30"/>
        <v>C2</v>
      </c>
    </row>
    <row r="367" spans="1:14" s="51" customFormat="1" ht="30" customHeight="1">
      <c r="A367" s="54" t="s">
        <v>196</v>
      </c>
      <c r="B367" s="120" t="s">
        <v>176</v>
      </c>
      <c r="C367" s="43" t="s">
        <v>179</v>
      </c>
      <c r="D367" s="44"/>
      <c r="E367" s="45" t="s">
        <v>79</v>
      </c>
      <c r="F367" s="46">
        <v>20</v>
      </c>
      <c r="G367" s="81"/>
      <c r="H367" s="48">
        <f>ROUND(G367*F367,2)</f>
        <v>0</v>
      </c>
      <c r="I367" s="9">
        <f ca="1" t="shared" si="27"/>
      </c>
      <c r="J367" s="2" t="str">
        <f t="shared" si="31"/>
        <v>B120rl5 sq.m. to 20 sq.m.m²</v>
      </c>
      <c r="K367" s="3" t="e">
        <f>MATCH(J367,#REF!,0)</f>
        <v>#REF!</v>
      </c>
      <c r="L367" s="4" t="str">
        <f ca="1" t="shared" si="28"/>
        <v>F0</v>
      </c>
      <c r="M367" s="4" t="str">
        <f ca="1" t="shared" si="29"/>
        <v>C2</v>
      </c>
      <c r="N367" s="4" t="str">
        <f ca="1" t="shared" si="30"/>
        <v>C2</v>
      </c>
    </row>
    <row r="368" spans="1:14" s="51" customFormat="1" ht="30" customHeight="1">
      <c r="A368" s="54" t="s">
        <v>197</v>
      </c>
      <c r="B368" s="120" t="s">
        <v>178</v>
      </c>
      <c r="C368" s="43" t="s">
        <v>181</v>
      </c>
      <c r="D368" s="44" t="s">
        <v>74</v>
      </c>
      <c r="E368" s="45" t="s">
        <v>79</v>
      </c>
      <c r="F368" s="46">
        <v>630</v>
      </c>
      <c r="G368" s="81"/>
      <c r="H368" s="48">
        <f>ROUND(G368*F368,2)</f>
        <v>0</v>
      </c>
      <c r="I368" s="9">
        <f ca="1" t="shared" si="27"/>
      </c>
      <c r="J368" s="2" t="str">
        <f t="shared" si="31"/>
        <v>B121rlGreater than 20 sq.m.m²</v>
      </c>
      <c r="K368" s="3" t="e">
        <f>MATCH(J368,#REF!,0)</f>
        <v>#REF!</v>
      </c>
      <c r="L368" s="4" t="str">
        <f ca="1" t="shared" si="28"/>
        <v>F0</v>
      </c>
      <c r="M368" s="4" t="str">
        <f ca="1" t="shared" si="29"/>
        <v>C2</v>
      </c>
      <c r="N368" s="4" t="str">
        <f ca="1" t="shared" si="30"/>
        <v>C2</v>
      </c>
    </row>
    <row r="369" spans="1:14" s="51" customFormat="1" ht="30" customHeight="1">
      <c r="A369" s="121" t="s">
        <v>214</v>
      </c>
      <c r="B369" s="122" t="s">
        <v>117</v>
      </c>
      <c r="C369" s="123" t="s">
        <v>1</v>
      </c>
      <c r="D369" s="124" t="s">
        <v>74</v>
      </c>
      <c r="E369" s="125"/>
      <c r="F369" s="126"/>
      <c r="G369" s="127"/>
      <c r="H369" s="127"/>
      <c r="I369" s="9" t="str">
        <f ca="1" t="shared" si="27"/>
        <v>LOCKED</v>
      </c>
      <c r="J369" s="2" t="str">
        <f t="shared" si="31"/>
        <v>B121rlA150 mm Reinforced Sidewalk</v>
      </c>
      <c r="K369" s="3" t="e">
        <f>MATCH(J369,#REF!,0)</f>
        <v>#REF!</v>
      </c>
      <c r="L369" s="4" t="str">
        <f ca="1" t="shared" si="28"/>
        <v>F0</v>
      </c>
      <c r="M369" s="4" t="str">
        <f ca="1" t="shared" si="29"/>
        <v>C2</v>
      </c>
      <c r="N369" s="4" t="str">
        <f ca="1" t="shared" si="30"/>
        <v>C2</v>
      </c>
    </row>
    <row r="370" spans="1:14" s="51" customFormat="1" ht="30" customHeight="1">
      <c r="A370" s="121" t="s">
        <v>216</v>
      </c>
      <c r="B370" s="120" t="s">
        <v>176</v>
      </c>
      <c r="C370" s="123" t="s">
        <v>179</v>
      </c>
      <c r="D370" s="124"/>
      <c r="E370" s="125" t="s">
        <v>79</v>
      </c>
      <c r="F370" s="126">
        <v>5</v>
      </c>
      <c r="G370" s="115"/>
      <c r="H370" s="48">
        <f>ROUND(G370*F370,2)</f>
        <v>0</v>
      </c>
      <c r="I370" s="9">
        <f ca="1" t="shared" si="27"/>
      </c>
      <c r="J370" s="2" t="str">
        <f t="shared" si="31"/>
        <v>B121rlC5 sq.m. to 20 sq.m.m²</v>
      </c>
      <c r="K370" s="3" t="e">
        <f>MATCH(J370,#REF!,0)</f>
        <v>#REF!</v>
      </c>
      <c r="L370" s="4" t="str">
        <f ca="1" t="shared" si="28"/>
        <v>F0</v>
      </c>
      <c r="M370" s="4" t="str">
        <f ca="1" t="shared" si="29"/>
        <v>C2</v>
      </c>
      <c r="N370" s="4" t="str">
        <f ca="1" t="shared" si="30"/>
        <v>C2</v>
      </c>
    </row>
    <row r="371" spans="1:14" s="51" customFormat="1" ht="30" customHeight="1">
      <c r="A371" s="54" t="s">
        <v>140</v>
      </c>
      <c r="B371" s="42" t="s">
        <v>307</v>
      </c>
      <c r="C371" s="43" t="s">
        <v>130</v>
      </c>
      <c r="D371" s="44" t="s">
        <v>0</v>
      </c>
      <c r="E371" s="45" t="s">
        <v>79</v>
      </c>
      <c r="F371" s="46">
        <v>2</v>
      </c>
      <c r="G371" s="115"/>
      <c r="H371" s="48">
        <f>ROUND(G371*F371,2)</f>
        <v>0</v>
      </c>
      <c r="I371" s="9">
        <f ca="1" t="shared" si="27"/>
      </c>
      <c r="J371" s="2" t="str">
        <f t="shared" si="31"/>
        <v>B124Adjustment of Precast Sidewalk BlocksCW 3235-R9m²</v>
      </c>
      <c r="K371" s="3" t="e">
        <f>MATCH(J371,#REF!,0)</f>
        <v>#REF!</v>
      </c>
      <c r="L371" s="4" t="str">
        <f ca="1" t="shared" si="28"/>
        <v>F0</v>
      </c>
      <c r="M371" s="4" t="str">
        <f ca="1" t="shared" si="29"/>
        <v>C2</v>
      </c>
      <c r="N371" s="4" t="str">
        <f ca="1" t="shared" si="30"/>
        <v>C2</v>
      </c>
    </row>
    <row r="372" spans="1:14" s="51" customFormat="1" ht="30" customHeight="1">
      <c r="A372" s="54" t="s">
        <v>203</v>
      </c>
      <c r="B372" s="42" t="s">
        <v>308</v>
      </c>
      <c r="C372" s="43" t="s">
        <v>67</v>
      </c>
      <c r="D372" s="44" t="s">
        <v>219</v>
      </c>
      <c r="E372" s="45"/>
      <c r="F372" s="46"/>
      <c r="G372" s="156"/>
      <c r="H372" s="48"/>
      <c r="I372" s="9" t="str">
        <f ca="1" t="shared" si="27"/>
        <v>LOCKED</v>
      </c>
      <c r="J372" s="2" t="str">
        <f t="shared" si="31"/>
        <v>B154rlConcrete Curb RenewalCW 3240-R10</v>
      </c>
      <c r="K372" s="3" t="e">
        <f>MATCH(J372,#REF!,0)</f>
        <v>#REF!</v>
      </c>
      <c r="L372" s="4" t="str">
        <f ca="1" t="shared" si="28"/>
        <v>F0</v>
      </c>
      <c r="M372" s="4" t="str">
        <f ca="1" t="shared" si="29"/>
        <v>G</v>
      </c>
      <c r="N372" s="4" t="str">
        <f ca="1" t="shared" si="30"/>
        <v>C2</v>
      </c>
    </row>
    <row r="373" spans="1:14" s="51" customFormat="1" ht="30" customHeight="1">
      <c r="A373" s="54" t="s">
        <v>207</v>
      </c>
      <c r="B373" s="59" t="s">
        <v>116</v>
      </c>
      <c r="C373" s="43" t="s">
        <v>229</v>
      </c>
      <c r="D373" s="44" t="s">
        <v>129</v>
      </c>
      <c r="E373" s="45" t="s">
        <v>82</v>
      </c>
      <c r="F373" s="46">
        <v>10</v>
      </c>
      <c r="G373" s="81"/>
      <c r="H373" s="48">
        <f>ROUND(G373*F373,2)</f>
        <v>0</v>
      </c>
      <c r="I373" s="9">
        <f ca="1" t="shared" si="27"/>
      </c>
      <c r="J373" s="2" t="str">
        <f t="shared" si="31"/>
        <v>B167rlModified Barrier (150 mm reveal ht, Dowelled)SD-203Bm</v>
      </c>
      <c r="K373" s="3" t="e">
        <f>MATCH(J373,#REF!,0)</f>
        <v>#REF!</v>
      </c>
      <c r="L373" s="4" t="str">
        <f ca="1" t="shared" si="28"/>
        <v>F0</v>
      </c>
      <c r="M373" s="4" t="str">
        <f ca="1" t="shared" si="29"/>
        <v>C2</v>
      </c>
      <c r="N373" s="4" t="str">
        <f ca="1" t="shared" si="30"/>
        <v>C2</v>
      </c>
    </row>
    <row r="374" spans="1:14" s="60" customFormat="1" ht="30" customHeight="1">
      <c r="A374" s="54" t="s">
        <v>222</v>
      </c>
      <c r="B374" s="59" t="s">
        <v>117</v>
      </c>
      <c r="C374" s="43" t="s">
        <v>220</v>
      </c>
      <c r="D374" s="44" t="s">
        <v>185</v>
      </c>
      <c r="E374" s="45" t="s">
        <v>82</v>
      </c>
      <c r="F374" s="46">
        <v>24</v>
      </c>
      <c r="G374" s="81"/>
      <c r="H374" s="48">
        <f>ROUND(G374*F374,2)</f>
        <v>0</v>
      </c>
      <c r="I374" s="9">
        <f ca="1" t="shared" si="27"/>
      </c>
      <c r="J374" s="2" t="str">
        <f t="shared" si="31"/>
        <v>B184rlACurb Ramp (8-12 mm reveal ht, Monolithic)SD-229C,Dm</v>
      </c>
      <c r="K374" s="3" t="e">
        <f>MATCH(J374,#REF!,0)</f>
        <v>#REF!</v>
      </c>
      <c r="L374" s="4" t="str">
        <f ca="1" t="shared" si="28"/>
        <v>F0</v>
      </c>
      <c r="M374" s="4" t="str">
        <f ca="1" t="shared" si="29"/>
        <v>C2</v>
      </c>
      <c r="N374" s="4" t="str">
        <f ca="1" t="shared" si="30"/>
        <v>C2</v>
      </c>
    </row>
    <row r="375" spans="1:14" s="51" customFormat="1" ht="30" customHeight="1">
      <c r="A375" s="54" t="s">
        <v>142</v>
      </c>
      <c r="B375" s="42" t="s">
        <v>309</v>
      </c>
      <c r="C375" s="43" t="s">
        <v>72</v>
      </c>
      <c r="D375" s="44" t="s">
        <v>186</v>
      </c>
      <c r="E375" s="45" t="s">
        <v>79</v>
      </c>
      <c r="F375" s="46">
        <v>2</v>
      </c>
      <c r="G375" s="47"/>
      <c r="H375" s="48">
        <f>ROUND(G375*F375,2)</f>
        <v>0</v>
      </c>
      <c r="I375" s="9">
        <f ca="1" t="shared" si="27"/>
      </c>
      <c r="J375" s="2" t="str">
        <f t="shared" si="31"/>
        <v>B189Regrading Existing Interlocking Paving StonesCW 3330-R5m²</v>
      </c>
      <c r="K375" s="3" t="e">
        <f>MATCH(J375,#REF!,0)</f>
        <v>#REF!</v>
      </c>
      <c r="L375" s="4" t="str">
        <f ca="1" t="shared" si="28"/>
        <v>F0</v>
      </c>
      <c r="M375" s="4" t="str">
        <f ca="1" t="shared" si="29"/>
        <v>C2</v>
      </c>
      <c r="N375" s="4" t="str">
        <f ca="1" t="shared" si="30"/>
        <v>C2</v>
      </c>
    </row>
    <row r="376" spans="1:14" s="51" customFormat="1" ht="30" customHeight="1">
      <c r="A376" s="54" t="s">
        <v>143</v>
      </c>
      <c r="B376" s="42" t="s">
        <v>310</v>
      </c>
      <c r="C376" s="43" t="s">
        <v>119</v>
      </c>
      <c r="D376" s="44" t="s">
        <v>232</v>
      </c>
      <c r="E376" s="45" t="s">
        <v>79</v>
      </c>
      <c r="F376" s="46">
        <v>3</v>
      </c>
      <c r="G376" s="47"/>
      <c r="H376" s="48">
        <f>ROUND(G376*F376,2)</f>
        <v>0</v>
      </c>
      <c r="I376" s="9">
        <f ca="1" t="shared" si="27"/>
      </c>
      <c r="J376" s="2" t="str">
        <f t="shared" si="31"/>
        <v>B199Construction of Asphalt PatchesCW 3410-R12m²</v>
      </c>
      <c r="K376" s="3" t="e">
        <f>MATCH(J376,#REF!,0)</f>
        <v>#REF!</v>
      </c>
      <c r="L376" s="4" t="str">
        <f ca="1" t="shared" si="28"/>
        <v>F0</v>
      </c>
      <c r="M376" s="4" t="str">
        <f ca="1" t="shared" si="29"/>
        <v>C2</v>
      </c>
      <c r="N376" s="4" t="str">
        <f ca="1" t="shared" si="30"/>
        <v>C2</v>
      </c>
    </row>
    <row r="377" spans="1:14" ht="36" customHeight="1">
      <c r="A377" s="36"/>
      <c r="B377" s="29"/>
      <c r="C377" s="52" t="s">
        <v>89</v>
      </c>
      <c r="D377" s="39"/>
      <c r="E377" s="62"/>
      <c r="F377" s="40"/>
      <c r="G377" s="154"/>
      <c r="H377" s="155"/>
      <c r="I377" s="9" t="str">
        <f ca="1" t="shared" si="27"/>
        <v>LOCKED</v>
      </c>
      <c r="J377" s="2" t="str">
        <f t="shared" si="31"/>
        <v>ADJUSTMENTS</v>
      </c>
      <c r="K377" s="3" t="e">
        <f>MATCH(J377,#REF!,0)</f>
        <v>#REF!</v>
      </c>
      <c r="L377" s="4" t="str">
        <f ca="1" t="shared" si="28"/>
        <v>G</v>
      </c>
      <c r="M377" s="4" t="str">
        <f ca="1" t="shared" si="29"/>
        <v>C2</v>
      </c>
      <c r="N377" s="4" t="str">
        <f ca="1" t="shared" si="30"/>
        <v>C2</v>
      </c>
    </row>
    <row r="378" spans="1:14" s="49" customFormat="1" ht="30" customHeight="1">
      <c r="A378" s="50" t="s">
        <v>98</v>
      </c>
      <c r="B378" s="42" t="s">
        <v>311</v>
      </c>
      <c r="C378" s="43" t="s">
        <v>157</v>
      </c>
      <c r="D378" s="63" t="s">
        <v>230</v>
      </c>
      <c r="E378" s="45" t="s">
        <v>81</v>
      </c>
      <c r="F378" s="61">
        <v>4</v>
      </c>
      <c r="G378" s="81"/>
      <c r="H378" s="48">
        <f>ROUND(G378*F378,2)</f>
        <v>0</v>
      </c>
      <c r="I378" s="9">
        <f ca="1" t="shared" si="27"/>
      </c>
      <c r="J378" s="2" t="str">
        <f t="shared" si="31"/>
        <v>F009Adjustment of Valve BoxesCW 3210-R8each</v>
      </c>
      <c r="K378" s="3" t="e">
        <f>MATCH(J378,#REF!,0)</f>
        <v>#REF!</v>
      </c>
      <c r="L378" s="4" t="str">
        <f ca="1" t="shared" si="28"/>
        <v>F0</v>
      </c>
      <c r="M378" s="4" t="str">
        <f ca="1" t="shared" si="29"/>
        <v>C2</v>
      </c>
      <c r="N378" s="4" t="str">
        <f ca="1" t="shared" si="30"/>
        <v>C2</v>
      </c>
    </row>
    <row r="379" spans="1:14" s="49" customFormat="1" ht="30" customHeight="1">
      <c r="A379" s="50" t="s">
        <v>137</v>
      </c>
      <c r="B379" s="42" t="s">
        <v>312</v>
      </c>
      <c r="C379" s="43" t="s">
        <v>159</v>
      </c>
      <c r="D379" s="63" t="s">
        <v>230</v>
      </c>
      <c r="E379" s="45" t="s">
        <v>81</v>
      </c>
      <c r="F379" s="61">
        <v>2</v>
      </c>
      <c r="G379" s="81"/>
      <c r="H379" s="48">
        <f>ROUND(G379*F379,2)</f>
        <v>0</v>
      </c>
      <c r="I379" s="9">
        <f ca="1" t="shared" si="27"/>
      </c>
      <c r="J379" s="2" t="str">
        <f t="shared" si="31"/>
        <v>F010Valve Box ExtensionsCW 3210-R8each</v>
      </c>
      <c r="K379" s="3" t="e">
        <f>MATCH(J379,#REF!,0)</f>
        <v>#REF!</v>
      </c>
      <c r="L379" s="4" t="str">
        <f ca="1" t="shared" si="28"/>
        <v>F0</v>
      </c>
      <c r="M379" s="4" t="str">
        <f ca="1" t="shared" si="29"/>
        <v>C2</v>
      </c>
      <c r="N379" s="4" t="str">
        <f ca="1" t="shared" si="30"/>
        <v>C2</v>
      </c>
    </row>
    <row r="380" spans="1:14" s="51" customFormat="1" ht="30" customHeight="1">
      <c r="A380" s="50" t="s">
        <v>99</v>
      </c>
      <c r="B380" s="42" t="s">
        <v>313</v>
      </c>
      <c r="C380" s="43" t="s">
        <v>158</v>
      </c>
      <c r="D380" s="63" t="s">
        <v>230</v>
      </c>
      <c r="E380" s="45" t="s">
        <v>81</v>
      </c>
      <c r="F380" s="61">
        <v>4</v>
      </c>
      <c r="G380" s="81"/>
      <c r="H380" s="48">
        <f>ROUND(G380*F380,2)</f>
        <v>0</v>
      </c>
      <c r="I380" s="9">
        <f ca="1" t="shared" si="27"/>
      </c>
      <c r="J380" s="2" t="str">
        <f t="shared" si="31"/>
        <v>F011Adjustment of Curb Stop BoxesCW 3210-R8each</v>
      </c>
      <c r="K380" s="3" t="e">
        <f>MATCH(J380,#REF!,0)</f>
        <v>#REF!</v>
      </c>
      <c r="L380" s="4" t="str">
        <f ca="1" t="shared" si="28"/>
        <v>F0</v>
      </c>
      <c r="M380" s="4" t="str">
        <f ca="1" t="shared" si="29"/>
        <v>C2</v>
      </c>
      <c r="N380" s="4" t="str">
        <f ca="1" t="shared" si="30"/>
        <v>C2</v>
      </c>
    </row>
    <row r="381" spans="1:14" s="51" customFormat="1" ht="30" customHeight="1">
      <c r="A381" s="50" t="s">
        <v>100</v>
      </c>
      <c r="B381" s="42" t="s">
        <v>314</v>
      </c>
      <c r="C381" s="43" t="s">
        <v>160</v>
      </c>
      <c r="D381" s="63" t="s">
        <v>230</v>
      </c>
      <c r="E381" s="45" t="s">
        <v>81</v>
      </c>
      <c r="F381" s="61">
        <v>2</v>
      </c>
      <c r="G381" s="81"/>
      <c r="H381" s="48">
        <f>ROUND(G381*F381,2)</f>
        <v>0</v>
      </c>
      <c r="I381" s="9">
        <f ca="1" t="shared" si="27"/>
      </c>
      <c r="J381" s="2" t="str">
        <f t="shared" si="31"/>
        <v>F018Curb Stop ExtensionsCW 3210-R8each</v>
      </c>
      <c r="K381" s="3" t="e">
        <f>MATCH(J381,#REF!,0)</f>
        <v>#REF!</v>
      </c>
      <c r="L381" s="4" t="str">
        <f ca="1" t="shared" si="28"/>
        <v>F0</v>
      </c>
      <c r="M381" s="4" t="str">
        <f ca="1" t="shared" si="29"/>
        <v>C2</v>
      </c>
      <c r="N381" s="4" t="str">
        <f ca="1" t="shared" si="30"/>
        <v>C2</v>
      </c>
    </row>
    <row r="382" spans="1:14" ht="36" customHeight="1">
      <c r="A382" s="36"/>
      <c r="B382" s="37"/>
      <c r="C382" s="52" t="s">
        <v>90</v>
      </c>
      <c r="D382" s="39"/>
      <c r="E382" s="53"/>
      <c r="F382" s="39"/>
      <c r="G382" s="154"/>
      <c r="H382" s="155"/>
      <c r="I382" s="9" t="str">
        <f ca="1" t="shared" si="27"/>
        <v>LOCKED</v>
      </c>
      <c r="J382" s="2" t="str">
        <f t="shared" si="31"/>
        <v>LANDSCAPING</v>
      </c>
      <c r="K382" s="3" t="e">
        <f>MATCH(J382,#REF!,0)</f>
        <v>#REF!</v>
      </c>
      <c r="L382" s="4" t="str">
        <f ca="1" t="shared" si="28"/>
        <v>F0</v>
      </c>
      <c r="M382" s="4" t="str">
        <f ca="1" t="shared" si="29"/>
        <v>C2</v>
      </c>
      <c r="N382" s="4" t="str">
        <f ca="1" t="shared" si="30"/>
        <v>C2</v>
      </c>
    </row>
    <row r="383" spans="1:14" s="49" customFormat="1" ht="30" customHeight="1">
      <c r="A383" s="54" t="s">
        <v>101</v>
      </c>
      <c r="B383" s="42" t="s">
        <v>315</v>
      </c>
      <c r="C383" s="43" t="s">
        <v>58</v>
      </c>
      <c r="D383" s="44" t="s">
        <v>4</v>
      </c>
      <c r="E383" s="45"/>
      <c r="F383" s="46"/>
      <c r="G383" s="156"/>
      <c r="H383" s="48"/>
      <c r="I383" s="9" t="str">
        <f ca="1" t="shared" si="27"/>
        <v>LOCKED</v>
      </c>
      <c r="J383" s="2" t="str">
        <f t="shared" si="31"/>
        <v>G001SoddingCW 3510-R9</v>
      </c>
      <c r="K383" s="3" t="e">
        <f>MATCH(J383,#REF!,0)</f>
        <v>#REF!</v>
      </c>
      <c r="L383" s="4" t="str">
        <f ca="1" t="shared" si="28"/>
        <v>F0</v>
      </c>
      <c r="M383" s="4" t="str">
        <f ca="1" t="shared" si="29"/>
        <v>G</v>
      </c>
      <c r="N383" s="4" t="str">
        <f ca="1" t="shared" si="30"/>
        <v>C2</v>
      </c>
    </row>
    <row r="384" spans="1:14" s="51" customFormat="1" ht="30" customHeight="1">
      <c r="A384" s="54" t="s">
        <v>102</v>
      </c>
      <c r="B384" s="59" t="s">
        <v>116</v>
      </c>
      <c r="C384" s="43" t="s">
        <v>212</v>
      </c>
      <c r="D384" s="44"/>
      <c r="E384" s="45" t="s">
        <v>79</v>
      </c>
      <c r="F384" s="46">
        <v>260</v>
      </c>
      <c r="G384" s="47"/>
      <c r="H384" s="48">
        <f>ROUND(G384*F384,2)</f>
        <v>0</v>
      </c>
      <c r="I384" s="9">
        <f ca="1" t="shared" si="27"/>
      </c>
      <c r="J384" s="2" t="str">
        <f t="shared" si="31"/>
        <v>G002width &lt; 600 mmm²</v>
      </c>
      <c r="K384" s="3" t="e">
        <f>MATCH(J384,#REF!,0)</f>
        <v>#REF!</v>
      </c>
      <c r="L384" s="4" t="str">
        <f ca="1" t="shared" si="28"/>
        <v>F0</v>
      </c>
      <c r="M384" s="4" t="str">
        <f ca="1" t="shared" si="29"/>
        <v>C2</v>
      </c>
      <c r="N384" s="4" t="str">
        <f ca="1" t="shared" si="30"/>
        <v>C2</v>
      </c>
    </row>
    <row r="385" spans="1:14" s="51" customFormat="1" ht="30" customHeight="1">
      <c r="A385" s="54" t="s">
        <v>103</v>
      </c>
      <c r="B385" s="59" t="s">
        <v>117</v>
      </c>
      <c r="C385" s="43" t="s">
        <v>213</v>
      </c>
      <c r="D385" s="44"/>
      <c r="E385" s="45" t="s">
        <v>79</v>
      </c>
      <c r="F385" s="46">
        <v>550</v>
      </c>
      <c r="G385" s="47"/>
      <c r="H385" s="48">
        <f>ROUND(G385*F385,2)</f>
        <v>0</v>
      </c>
      <c r="I385" s="9">
        <f ca="1" t="shared" si="27"/>
      </c>
      <c r="J385" s="2" t="str">
        <f t="shared" si="31"/>
        <v>G003width &gt; or = 600 mmm²</v>
      </c>
      <c r="K385" s="3" t="e">
        <f>MATCH(J385,#REF!,0)</f>
        <v>#REF!</v>
      </c>
      <c r="L385" s="4" t="str">
        <f ca="1" t="shared" si="28"/>
        <v>F0</v>
      </c>
      <c r="M385" s="4" t="str">
        <f ca="1" t="shared" si="29"/>
        <v>C2</v>
      </c>
      <c r="N385" s="4" t="str">
        <f ca="1" t="shared" si="30"/>
        <v>C2</v>
      </c>
    </row>
    <row r="386" spans="1:14" s="35" customFormat="1" ht="30" customHeight="1">
      <c r="A386" s="104"/>
      <c r="B386" s="34" t="str">
        <f>B358</f>
        <v>K</v>
      </c>
      <c r="C386" s="188" t="str">
        <f>C358</f>
        <v>SIDEWALK RENEWAL- GREENWOOD AVENUE (SOUTH SIDE) - WYOMING STREET TO #49 GREENWOOD AVENUE</v>
      </c>
      <c r="D386" s="188"/>
      <c r="E386" s="188"/>
      <c r="F386" s="188"/>
      <c r="G386" s="159" t="s">
        <v>241</v>
      </c>
      <c r="H386" s="159">
        <f>SUM(H360:H385)</f>
        <v>0</v>
      </c>
      <c r="I386" s="9" t="str">
        <f ca="1" t="shared" si="27"/>
        <v>LOCKED</v>
      </c>
      <c r="J386" s="2" t="str">
        <f t="shared" si="31"/>
        <v>SIDEWALK RENEWAL- GREENWOOD AVENUE (SOUTH SIDE) - WYOMING STREET TO #49 GREENWOOD AVENUE</v>
      </c>
      <c r="K386" s="3" t="e">
        <f>MATCH(J386,#REF!,0)</f>
        <v>#REF!</v>
      </c>
      <c r="L386" s="4" t="str">
        <f ca="1" t="shared" si="28"/>
        <v>F0</v>
      </c>
      <c r="M386" s="4" t="str">
        <f ca="1" t="shared" si="29"/>
        <v>C2</v>
      </c>
      <c r="N386" s="4" t="str">
        <f ca="1" t="shared" si="30"/>
        <v>C2</v>
      </c>
    </row>
    <row r="387" spans="1:14" ht="30" customHeight="1" thickBot="1">
      <c r="A387" s="128"/>
      <c r="B387" s="129"/>
      <c r="C387" s="130" t="s">
        <v>316</v>
      </c>
      <c r="D387" s="131"/>
      <c r="E387" s="132"/>
      <c r="F387" s="144"/>
      <c r="G387" s="165"/>
      <c r="H387" s="166"/>
      <c r="I387" s="9" t="str">
        <f ca="1" t="shared" si="27"/>
        <v>LOCKED</v>
      </c>
      <c r="J387" s="2" t="str">
        <f t="shared" si="31"/>
        <v>SUMMARY</v>
      </c>
      <c r="K387" s="3" t="e">
        <f>MATCH(J387,#REF!,0)</f>
        <v>#REF!</v>
      </c>
      <c r="L387" s="4" t="str">
        <f ca="1" t="shared" si="28"/>
        <v>G</v>
      </c>
      <c r="M387" s="4" t="str">
        <f ca="1" t="shared" si="29"/>
        <v>G</v>
      </c>
      <c r="N387" s="4" t="str">
        <f ca="1" t="shared" si="30"/>
        <v>G</v>
      </c>
    </row>
    <row r="388" spans="1:14" ht="30" customHeight="1" thickBot="1" thickTop="1">
      <c r="A388" s="69"/>
      <c r="B388" s="70" t="str">
        <f>B$41</f>
        <v>A</v>
      </c>
      <c r="C388" s="197" t="str">
        <f>C$41</f>
        <v>SIDEWALK RENEWAL-SUN VALLEY DRIVE (SOUTH SIDE) FROM HOVINGHAM STREET TO SUNNY HILLS ROAD</v>
      </c>
      <c r="D388" s="198">
        <f>D$41</f>
        <v>0</v>
      </c>
      <c r="E388" s="198">
        <f>E$41</f>
        <v>0</v>
      </c>
      <c r="F388" s="199">
        <f>F$41</f>
        <v>0</v>
      </c>
      <c r="G388" s="157" t="s">
        <v>241</v>
      </c>
      <c r="H388" s="157">
        <f>H$41</f>
        <v>0</v>
      </c>
      <c r="I388" s="9" t="str">
        <f ca="1" t="shared" si="27"/>
        <v>LOCKED</v>
      </c>
      <c r="J388" s="2" t="str">
        <f t="shared" si="31"/>
        <v>SIDEWALK RENEWAL-SUN VALLEY DRIVE (SOUTH SIDE) FROM HOVINGHAM STREET TO SUNNY HILLS ROAD00</v>
      </c>
      <c r="K388" s="3" t="e">
        <f>MATCH(J388,#REF!,0)</f>
        <v>#REF!</v>
      </c>
      <c r="L388" s="4" t="str">
        <f ca="1" t="shared" si="28"/>
        <v>F0</v>
      </c>
      <c r="M388" s="4" t="str">
        <f ca="1" t="shared" si="29"/>
        <v>C2</v>
      </c>
      <c r="N388" s="4" t="str">
        <f ca="1" t="shared" si="30"/>
        <v>C2</v>
      </c>
    </row>
    <row r="389" spans="1:14" ht="30" customHeight="1" thickBot="1" thickTop="1">
      <c r="A389" s="69"/>
      <c r="B389" s="70" t="str">
        <f>B$73</f>
        <v>B</v>
      </c>
      <c r="C389" s="197" t="str">
        <f>C$73</f>
        <v>SIDEWALK RENEWAL- McIVOR AVENUE (SOUTH SIDE) FROM HENDERSON HIGHWAY TO EDKAR CRESCENT</v>
      </c>
      <c r="D389" s="198">
        <f>D$73</f>
        <v>0</v>
      </c>
      <c r="E389" s="198">
        <f>E$73</f>
        <v>0</v>
      </c>
      <c r="F389" s="199">
        <f>F$73</f>
        <v>0</v>
      </c>
      <c r="G389" s="157" t="s">
        <v>241</v>
      </c>
      <c r="H389" s="157">
        <f>H$73</f>
        <v>0</v>
      </c>
      <c r="I389" s="9" t="str">
        <f ca="1" t="shared" si="27"/>
        <v>LOCKED</v>
      </c>
      <c r="J389" s="2" t="str">
        <f t="shared" si="31"/>
        <v>SIDEWALK RENEWAL- McIVOR AVENUE (SOUTH SIDE) FROM HENDERSON HIGHWAY TO EDKAR CRESCENT00</v>
      </c>
      <c r="K389" s="3" t="e">
        <f>MATCH(J389,#REF!,0)</f>
        <v>#REF!</v>
      </c>
      <c r="L389" s="4" t="str">
        <f ca="1" t="shared" si="28"/>
        <v>F0</v>
      </c>
      <c r="M389" s="4" t="str">
        <f ca="1" t="shared" si="29"/>
        <v>C2</v>
      </c>
      <c r="N389" s="4" t="str">
        <f ca="1" t="shared" si="30"/>
        <v>C2</v>
      </c>
    </row>
    <row r="390" spans="1:15" s="14" customFormat="1" ht="30" customHeight="1" thickBot="1" thickTop="1">
      <c r="A390" s="69"/>
      <c r="B390" s="70" t="str">
        <f>B$108</f>
        <v>C</v>
      </c>
      <c r="C390" s="197" t="str">
        <f>C$108</f>
        <v>SIDEWALK RENEWAL- McIVOR AVENUE (NORTH SIDE) FROM HENDERSON HIGHWAY TO REINY DRIVE</v>
      </c>
      <c r="D390" s="198">
        <f>D$108</f>
        <v>0</v>
      </c>
      <c r="E390" s="198">
        <f>E$108</f>
        <v>0</v>
      </c>
      <c r="F390" s="199">
        <f>F$108</f>
        <v>0</v>
      </c>
      <c r="G390" s="157" t="s">
        <v>241</v>
      </c>
      <c r="H390" s="157">
        <f>H108</f>
        <v>0</v>
      </c>
      <c r="I390" s="9" t="str">
        <f ca="1" t="shared" si="27"/>
        <v>LOCKED</v>
      </c>
      <c r="J390" s="2" t="str">
        <f t="shared" si="31"/>
        <v>SIDEWALK RENEWAL- McIVOR AVENUE (NORTH SIDE) FROM HENDERSON HIGHWAY TO REINY DRIVE00</v>
      </c>
      <c r="K390" s="3" t="e">
        <f>MATCH(J390,#REF!,0)</f>
        <v>#REF!</v>
      </c>
      <c r="L390" s="4" t="str">
        <f ca="1" t="shared" si="28"/>
        <v>F0</v>
      </c>
      <c r="M390" s="4" t="str">
        <f ca="1" t="shared" si="29"/>
        <v>C2</v>
      </c>
      <c r="N390" s="4" t="str">
        <f ca="1" t="shared" si="30"/>
        <v>C2</v>
      </c>
      <c r="O390" s="16"/>
    </row>
    <row r="391" spans="1:15" s="14" customFormat="1" ht="30" customHeight="1" thickBot="1" thickTop="1">
      <c r="A391" s="133"/>
      <c r="B391" s="70" t="str">
        <f>B$145</f>
        <v>D</v>
      </c>
      <c r="C391" s="197" t="str">
        <f>C$145</f>
        <v>SIDEWALK RENEWAL- LONDON STREET (EAST SIDE) FROM MUNROE AVENUE TO PRINCE RUPERT AVENUE</v>
      </c>
      <c r="D391" s="198">
        <f>D$145</f>
        <v>0</v>
      </c>
      <c r="E391" s="198">
        <f>E$145</f>
        <v>0</v>
      </c>
      <c r="F391" s="199">
        <f>F$145</f>
        <v>0</v>
      </c>
      <c r="G391" s="167" t="s">
        <v>241</v>
      </c>
      <c r="H391" s="167">
        <f>H145</f>
        <v>0</v>
      </c>
      <c r="I391" s="9" t="str">
        <f ca="1" t="shared" si="27"/>
        <v>LOCKED</v>
      </c>
      <c r="J391" s="2" t="str">
        <f t="shared" si="31"/>
        <v>SIDEWALK RENEWAL- LONDON STREET (EAST SIDE) FROM MUNROE AVENUE TO PRINCE RUPERT AVENUE00</v>
      </c>
      <c r="K391" s="3" t="e">
        <f>MATCH(J391,#REF!,0)</f>
        <v>#REF!</v>
      </c>
      <c r="L391" s="4" t="str">
        <f ca="1" t="shared" si="28"/>
        <v>F0</v>
      </c>
      <c r="M391" s="4" t="str">
        <f ca="1" t="shared" si="29"/>
        <v>C2</v>
      </c>
      <c r="N391" s="4" t="str">
        <f ca="1" t="shared" si="30"/>
        <v>C2</v>
      </c>
      <c r="O391" s="16"/>
    </row>
    <row r="392" spans="1:15" s="14" customFormat="1" ht="30" customHeight="1" thickBot="1" thickTop="1">
      <c r="A392" s="133"/>
      <c r="B392" s="134" t="str">
        <f>B$188</f>
        <v>E</v>
      </c>
      <c r="C392" s="197" t="str">
        <f>C$188</f>
        <v>SIDEWALK RENEWAL- ROCH STREET (BOTH SIDES) FROM TRENT AVENUE TO SYDNEY AVENUE</v>
      </c>
      <c r="D392" s="198">
        <f>D$188</f>
        <v>0</v>
      </c>
      <c r="E392" s="198">
        <f>E$188</f>
        <v>0</v>
      </c>
      <c r="F392" s="199">
        <f>F$188</f>
        <v>0</v>
      </c>
      <c r="G392" s="168" t="s">
        <v>241</v>
      </c>
      <c r="H392" s="168">
        <f>H188</f>
        <v>0</v>
      </c>
      <c r="I392" s="9" t="str">
        <f ca="1" t="shared" si="27"/>
        <v>LOCKED</v>
      </c>
      <c r="J392" s="2" t="str">
        <f t="shared" si="31"/>
        <v>SIDEWALK RENEWAL- ROCH STREET (BOTH SIDES) FROM TRENT AVENUE TO SYDNEY AVENUE00</v>
      </c>
      <c r="K392" s="3" t="e">
        <f>MATCH(J392,#REF!,0)</f>
        <v>#REF!</v>
      </c>
      <c r="L392" s="4" t="str">
        <f ca="1" t="shared" si="28"/>
        <v>F0</v>
      </c>
      <c r="M392" s="4" t="str">
        <f ca="1" t="shared" si="29"/>
        <v>C2</v>
      </c>
      <c r="N392" s="4" t="str">
        <f ca="1" t="shared" si="30"/>
        <v>C2</v>
      </c>
      <c r="O392" s="16"/>
    </row>
    <row r="393" spans="1:15" s="14" customFormat="1" ht="30" customHeight="1" thickBot="1" thickTop="1">
      <c r="A393" s="133"/>
      <c r="B393" s="134" t="str">
        <f>B$214</f>
        <v>F</v>
      </c>
      <c r="C393" s="197" t="str">
        <f>C$214</f>
        <v>SIDEWALK RENEWAL- BRONX AVENUE (BOTH SIDES) - GATEWAY ROAD TO GREY STREET</v>
      </c>
      <c r="D393" s="198">
        <f aca="true" t="shared" si="32" ref="D393:F395">D$188</f>
        <v>0</v>
      </c>
      <c r="E393" s="198">
        <f t="shared" si="32"/>
        <v>0</v>
      </c>
      <c r="F393" s="199">
        <f t="shared" si="32"/>
        <v>0</v>
      </c>
      <c r="G393" s="168" t="s">
        <v>241</v>
      </c>
      <c r="H393" s="168">
        <f>H214</f>
        <v>0</v>
      </c>
      <c r="I393" s="9" t="str">
        <f ca="1" t="shared" si="27"/>
        <v>LOCKED</v>
      </c>
      <c r="J393" s="2" t="str">
        <f t="shared" si="31"/>
        <v>SIDEWALK RENEWAL- BRONX AVENUE (BOTH SIDES) - GATEWAY ROAD TO GREY STREET00</v>
      </c>
      <c r="K393" s="3" t="e">
        <f>MATCH(J393,#REF!,0)</f>
        <v>#REF!</v>
      </c>
      <c r="L393" s="4" t="str">
        <f ca="1" t="shared" si="28"/>
        <v>F0</v>
      </c>
      <c r="M393" s="4" t="str">
        <f ca="1" t="shared" si="29"/>
        <v>C2</v>
      </c>
      <c r="N393" s="4" t="str">
        <f ca="1" t="shared" si="30"/>
        <v>C2</v>
      </c>
      <c r="O393" s="16"/>
    </row>
    <row r="394" spans="1:15" s="14" customFormat="1" ht="30" customHeight="1" thickBot="1" thickTop="1">
      <c r="A394" s="133"/>
      <c r="B394" s="134" t="str">
        <f>B$248</f>
        <v>G</v>
      </c>
      <c r="C394" s="197" t="str">
        <f>C$248</f>
        <v>SIDEWALK RENEWAL- THOM AVENUE EAST (SOUTH SIDE) - DAY STREET TO WABASHA STREET</v>
      </c>
      <c r="D394" s="198">
        <f t="shared" si="32"/>
        <v>0</v>
      </c>
      <c r="E394" s="198">
        <f t="shared" si="32"/>
        <v>0</v>
      </c>
      <c r="F394" s="199">
        <f t="shared" si="32"/>
        <v>0</v>
      </c>
      <c r="G394" s="168" t="s">
        <v>241</v>
      </c>
      <c r="H394" s="168">
        <f>H248</f>
        <v>0</v>
      </c>
      <c r="I394" s="9" t="str">
        <f ca="1" t="shared" si="27"/>
        <v>LOCKED</v>
      </c>
      <c r="J394" s="2" t="str">
        <f t="shared" si="31"/>
        <v>SIDEWALK RENEWAL- THOM AVENUE EAST (SOUTH SIDE) - DAY STREET TO WABASHA STREET00</v>
      </c>
      <c r="K394" s="3" t="e">
        <f>MATCH(J394,#REF!,0)</f>
        <v>#REF!</v>
      </c>
      <c r="L394" s="4" t="str">
        <f ca="1" t="shared" si="28"/>
        <v>F0</v>
      </c>
      <c r="M394" s="4" t="str">
        <f ca="1" t="shared" si="29"/>
        <v>C2</v>
      </c>
      <c r="N394" s="4" t="str">
        <f ca="1" t="shared" si="30"/>
        <v>C2</v>
      </c>
      <c r="O394" s="16"/>
    </row>
    <row r="395" spans="1:15" s="14" customFormat="1" ht="30" customHeight="1" thickBot="1" thickTop="1">
      <c r="A395" s="133"/>
      <c r="B395" s="134" t="str">
        <f>B$281</f>
        <v>H</v>
      </c>
      <c r="C395" s="197" t="str">
        <f>C$281</f>
        <v>SIDEWALK RENEWAL- THOM AVENUE WEST (SOUTH SIDE) - WINONA STREET TO BOND STREET</v>
      </c>
      <c r="D395" s="198">
        <f t="shared" si="32"/>
        <v>0</v>
      </c>
      <c r="E395" s="198">
        <f t="shared" si="32"/>
        <v>0</v>
      </c>
      <c r="F395" s="199">
        <f t="shared" si="32"/>
        <v>0</v>
      </c>
      <c r="G395" s="168" t="s">
        <v>241</v>
      </c>
      <c r="H395" s="168">
        <f>H281</f>
        <v>0</v>
      </c>
      <c r="I395" s="9" t="str">
        <f ca="1" t="shared" si="27"/>
        <v>LOCKED</v>
      </c>
      <c r="J395" s="2" t="str">
        <f t="shared" si="31"/>
        <v>SIDEWALK RENEWAL- THOM AVENUE WEST (SOUTH SIDE) - WINONA STREET TO BOND STREET00</v>
      </c>
      <c r="K395" s="3" t="e">
        <f>MATCH(J395,#REF!,0)</f>
        <v>#REF!</v>
      </c>
      <c r="L395" s="4" t="str">
        <f ca="1" t="shared" si="28"/>
        <v>F0</v>
      </c>
      <c r="M395" s="4" t="str">
        <f ca="1" t="shared" si="29"/>
        <v>C2</v>
      </c>
      <c r="N395" s="4" t="str">
        <f ca="1" t="shared" si="30"/>
        <v>C2</v>
      </c>
      <c r="O395" s="16"/>
    </row>
    <row r="396" spans="1:15" s="14" customFormat="1" ht="30" customHeight="1" thickBot="1" thickTop="1">
      <c r="A396" s="133"/>
      <c r="B396" s="134" t="str">
        <f>B$324</f>
        <v>I</v>
      </c>
      <c r="C396" s="197" t="str">
        <f>C$324</f>
        <v>SIDEWALK RENEWAL- MADELINE STREET (EAST SIDE) - EDWARD AVENUE WEST TO HAROLD AVENUE WEST </v>
      </c>
      <c r="D396" s="198">
        <f>D$324</f>
        <v>0</v>
      </c>
      <c r="E396" s="198">
        <f>E$324</f>
        <v>0</v>
      </c>
      <c r="F396" s="199">
        <f>F$324</f>
        <v>0</v>
      </c>
      <c r="G396" s="168" t="s">
        <v>241</v>
      </c>
      <c r="H396" s="168">
        <f>H324</f>
        <v>0</v>
      </c>
      <c r="I396" s="9" t="str">
        <f ca="1">IF(CELL("protect",$G396)=1,"LOCKED","")</f>
        <v>LOCKED</v>
      </c>
      <c r="J396" s="2" t="str">
        <f t="shared" si="31"/>
        <v>SIDEWALK RENEWAL- MADELINE STREET (EAST SIDE) - EDWARD AVENUE WEST TO HAROLD AVENUE WEST00</v>
      </c>
      <c r="K396" s="3" t="e">
        <f>MATCH(J396,#REF!,0)</f>
        <v>#REF!</v>
      </c>
      <c r="L396" s="4" t="str">
        <f ca="1">CELL("format",$F396)</f>
        <v>F0</v>
      </c>
      <c r="M396" s="4" t="str">
        <f ca="1">CELL("format",$G396)</f>
        <v>C2</v>
      </c>
      <c r="N396" s="4" t="str">
        <f ca="1">CELL("format",$H396)</f>
        <v>C2</v>
      </c>
      <c r="O396" s="16"/>
    </row>
    <row r="397" spans="1:15" s="14" customFormat="1" ht="30" customHeight="1" thickBot="1" thickTop="1">
      <c r="A397" s="133"/>
      <c r="B397" s="134" t="str">
        <f>B$357</f>
        <v>J</v>
      </c>
      <c r="C397" s="197" t="str">
        <f>C$357</f>
        <v>SIDEWALK RENEWAL- De BOURMONT AVENUE (WEST SIDE) - ELIZABETH ROAD TO MAGINOT STREET</v>
      </c>
      <c r="D397" s="198">
        <f>D$357</f>
        <v>0</v>
      </c>
      <c r="E397" s="198">
        <f>E$357</f>
        <v>0</v>
      </c>
      <c r="F397" s="199">
        <f>F$357</f>
        <v>0</v>
      </c>
      <c r="G397" s="168" t="s">
        <v>241</v>
      </c>
      <c r="H397" s="168">
        <f>H357</f>
        <v>0</v>
      </c>
      <c r="I397" s="9" t="str">
        <f ca="1">IF(CELL("protect",$G397)=1,"LOCKED","")</f>
        <v>LOCKED</v>
      </c>
      <c r="J397" s="2" t="str">
        <f>CLEAN(CONCATENATE(TRIM($A397),TRIM($C397),IF(LEFT($D397)&lt;&gt;"E",TRIM($D397),),TRIM($E397)))</f>
        <v>SIDEWALK RENEWAL- De BOURMONT AVENUE (WEST SIDE) - ELIZABETH ROAD TO MAGINOT STREET00</v>
      </c>
      <c r="K397" s="3" t="e">
        <f>MATCH(J397,#REF!,0)</f>
        <v>#REF!</v>
      </c>
      <c r="L397" s="4" t="str">
        <f ca="1">CELL("format",$F397)</f>
        <v>F0</v>
      </c>
      <c r="M397" s="4" t="str">
        <f ca="1">CELL("format",$G397)</f>
        <v>C2</v>
      </c>
      <c r="N397" s="4" t="str">
        <f ca="1">CELL("format",$H397)</f>
        <v>C2</v>
      </c>
      <c r="O397" s="16"/>
    </row>
    <row r="398" spans="1:15" s="14" customFormat="1" ht="30" customHeight="1" thickBot="1" thickTop="1">
      <c r="A398" s="133"/>
      <c r="B398" s="134" t="str">
        <f>B$386</f>
        <v>K</v>
      </c>
      <c r="C398" s="197" t="str">
        <f>C$386</f>
        <v>SIDEWALK RENEWAL- GREENWOOD AVENUE (SOUTH SIDE) - WYOMING STREET TO #49 GREENWOOD AVENUE</v>
      </c>
      <c r="D398" s="198">
        <f>D$357</f>
        <v>0</v>
      </c>
      <c r="E398" s="198">
        <f>E$357</f>
        <v>0</v>
      </c>
      <c r="F398" s="199">
        <f>F$357</f>
        <v>0</v>
      </c>
      <c r="G398" s="168" t="s">
        <v>241</v>
      </c>
      <c r="H398" s="168">
        <f>H386</f>
        <v>0</v>
      </c>
      <c r="I398" s="9" t="str">
        <f ca="1">IF(CELL("protect",$G398)=1,"LOCKED","")</f>
        <v>LOCKED</v>
      </c>
      <c r="J398" s="2" t="str">
        <f>CLEAN(CONCATENATE(TRIM($A398),TRIM($C398),IF(LEFT($D398)&lt;&gt;"E",TRIM($D398),),TRIM($E398)))</f>
        <v>SIDEWALK RENEWAL- GREENWOOD AVENUE (SOUTH SIDE) - WYOMING STREET TO #49 GREENWOOD AVENUE00</v>
      </c>
      <c r="K398" s="3" t="e">
        <f>MATCH(J398,#REF!,0)</f>
        <v>#REF!</v>
      </c>
      <c r="L398" s="4" t="str">
        <f ca="1">CELL("format",$F398)</f>
        <v>F0</v>
      </c>
      <c r="M398" s="4" t="str">
        <f ca="1">CELL("format",$G398)</f>
        <v>C2</v>
      </c>
      <c r="N398" s="4" t="str">
        <f ca="1">CELL("format",$H398)</f>
        <v>C2</v>
      </c>
      <c r="O398" s="16"/>
    </row>
    <row r="399" spans="1:15" s="14" customFormat="1" ht="18.75" thickTop="1">
      <c r="A399" s="36"/>
      <c r="B399" s="200" t="s">
        <v>317</v>
      </c>
      <c r="C399" s="201"/>
      <c r="D399" s="201"/>
      <c r="E399" s="201"/>
      <c r="F399" s="201"/>
      <c r="G399" s="202">
        <f>SUM(H388:H398)</f>
        <v>0</v>
      </c>
      <c r="H399" s="203"/>
      <c r="I399" s="9" t="str">
        <f ca="1">IF(CELL("protect",$G399)=1,"LOCKED","")</f>
        <v>LOCKED</v>
      </c>
      <c r="J399" s="2">
        <f>CLEAN(CONCATENATE(TRIM($A399),TRIM($C399),IF(LEFT($D399)&lt;&gt;"E",TRIM($D399),),TRIM($E399)))</f>
      </c>
      <c r="K399" s="3" t="e">
        <f>MATCH(J399,#REF!,0)</f>
        <v>#REF!</v>
      </c>
      <c r="L399" s="4" t="str">
        <f ca="1">CELL("format",$F399)</f>
        <v>G</v>
      </c>
      <c r="M399" s="4" t="str">
        <f ca="1">CELL("format",$G399)</f>
        <v>C2</v>
      </c>
      <c r="N399" s="4" t="str">
        <f ca="1">CELL("format",$H399)</f>
        <v>C2</v>
      </c>
      <c r="O399" s="16"/>
    </row>
    <row r="400" spans="1:15" s="14" customFormat="1" ht="18">
      <c r="A400" s="135"/>
      <c r="B400" s="136"/>
      <c r="C400" s="137"/>
      <c r="D400" s="138"/>
      <c r="E400" s="137"/>
      <c r="F400" s="145"/>
      <c r="G400" s="169"/>
      <c r="H400" s="170"/>
      <c r="I400" s="9" t="str">
        <f ca="1">IF(CELL("protect",$G400)=1,"LOCKED","")</f>
        <v>LOCKED</v>
      </c>
      <c r="J400" s="2">
        <f>CLEAN(CONCATENATE(TRIM($A400),TRIM($C400),IF(LEFT($D400)&lt;&gt;"E",TRIM($D400),),TRIM($E400)))</f>
      </c>
      <c r="K400" s="3" t="e">
        <f>MATCH(J400,#REF!,0)</f>
        <v>#REF!</v>
      </c>
      <c r="L400" s="4" t="str">
        <f ca="1">CELL("format",$F400)</f>
        <v>G</v>
      </c>
      <c r="M400" s="4" t="str">
        <f ca="1">CELL("format",$G400)</f>
        <v>C2</v>
      </c>
      <c r="N400" s="4" t="str">
        <f ca="1">CELL("format",$H400)</f>
        <v>G</v>
      </c>
      <c r="O400" s="16"/>
    </row>
  </sheetData>
  <sheetProtection password="CC3D" sheet="1" selectLockedCells="1"/>
  <autoFilter ref="K1:K401"/>
  <mergeCells count="35">
    <mergeCell ref="C396:F396"/>
    <mergeCell ref="C397:F397"/>
    <mergeCell ref="C398:F398"/>
    <mergeCell ref="B399:F399"/>
    <mergeCell ref="G399:H399"/>
    <mergeCell ref="C390:F390"/>
    <mergeCell ref="C391:F391"/>
    <mergeCell ref="C392:F392"/>
    <mergeCell ref="C393:F393"/>
    <mergeCell ref="C394:F394"/>
    <mergeCell ref="C395:F395"/>
    <mergeCell ref="C325:H325"/>
    <mergeCell ref="C357:F357"/>
    <mergeCell ref="C358:H358"/>
    <mergeCell ref="C386:F386"/>
    <mergeCell ref="C388:F388"/>
    <mergeCell ref="C389:F389"/>
    <mergeCell ref="C215:H215"/>
    <mergeCell ref="C248:F248"/>
    <mergeCell ref="C249:H249"/>
    <mergeCell ref="C281:F281"/>
    <mergeCell ref="C282:H282"/>
    <mergeCell ref="C324:F324"/>
    <mergeCell ref="C109:H109"/>
    <mergeCell ref="C145:F145"/>
    <mergeCell ref="C146:H146"/>
    <mergeCell ref="C188:F188"/>
    <mergeCell ref="C189:H189"/>
    <mergeCell ref="C214:F214"/>
    <mergeCell ref="C6:H6"/>
    <mergeCell ref="C41:F41"/>
    <mergeCell ref="C42:H42"/>
    <mergeCell ref="C73:F73"/>
    <mergeCell ref="C74:H74"/>
    <mergeCell ref="C108:F108"/>
  </mergeCells>
  <conditionalFormatting sqref="D8 D14:D17 D305 D292:D297 D339 D177 D161:D162 D164:D167 D172">
    <cfRule type="cellIs" priority="565" dxfId="564" operator="equal" stopIfTrue="1">
      <formula>"CW 2130-R11"</formula>
    </cfRule>
    <cfRule type="cellIs" priority="566" dxfId="564" operator="equal" stopIfTrue="1">
      <formula>"CW 3120-R2"</formula>
    </cfRule>
    <cfRule type="cellIs" priority="567" dxfId="564" operator="equal" stopIfTrue="1">
      <formula>"CW 3240-R7"</formula>
    </cfRule>
  </conditionalFormatting>
  <conditionalFormatting sqref="D9">
    <cfRule type="cellIs" priority="562" dxfId="564" operator="equal" stopIfTrue="1">
      <formula>"CW 2130-R11"</formula>
    </cfRule>
    <cfRule type="cellIs" priority="563" dxfId="564" operator="equal" stopIfTrue="1">
      <formula>"CW 3120-R2"</formula>
    </cfRule>
    <cfRule type="cellIs" priority="564" dxfId="564" operator="equal" stopIfTrue="1">
      <formula>"CW 3240-R7"</formula>
    </cfRule>
  </conditionalFormatting>
  <conditionalFormatting sqref="D11">
    <cfRule type="cellIs" priority="559" dxfId="564" operator="equal" stopIfTrue="1">
      <formula>"CW 2130-R11"</formula>
    </cfRule>
    <cfRule type="cellIs" priority="560" dxfId="564" operator="equal" stopIfTrue="1">
      <formula>"CW 3120-R2"</formula>
    </cfRule>
    <cfRule type="cellIs" priority="561" dxfId="564" operator="equal" stopIfTrue="1">
      <formula>"CW 3240-R7"</formula>
    </cfRule>
  </conditionalFormatting>
  <conditionalFormatting sqref="D12">
    <cfRule type="cellIs" priority="556" dxfId="564" operator="equal" stopIfTrue="1">
      <formula>"CW 2130-R11"</formula>
    </cfRule>
    <cfRule type="cellIs" priority="557" dxfId="564" operator="equal" stopIfTrue="1">
      <formula>"CW 3120-R2"</formula>
    </cfRule>
    <cfRule type="cellIs" priority="558" dxfId="564" operator="equal" stopIfTrue="1">
      <formula>"CW 3240-R7"</formula>
    </cfRule>
  </conditionalFormatting>
  <conditionalFormatting sqref="D19:D20">
    <cfRule type="cellIs" priority="553" dxfId="564" operator="equal" stopIfTrue="1">
      <formula>"CW 2130-R11"</formula>
    </cfRule>
    <cfRule type="cellIs" priority="554" dxfId="564" operator="equal" stopIfTrue="1">
      <formula>"CW 3120-R2"</formula>
    </cfRule>
    <cfRule type="cellIs" priority="555" dxfId="564" operator="equal" stopIfTrue="1">
      <formula>"CW 3240-R7"</formula>
    </cfRule>
  </conditionalFormatting>
  <conditionalFormatting sqref="D33:D35">
    <cfRule type="cellIs" priority="550" dxfId="564" operator="equal" stopIfTrue="1">
      <formula>"CW 2130-R11"</formula>
    </cfRule>
    <cfRule type="cellIs" priority="551" dxfId="564" operator="equal" stopIfTrue="1">
      <formula>"CW 3120-R2"</formula>
    </cfRule>
    <cfRule type="cellIs" priority="552" dxfId="564" operator="equal" stopIfTrue="1">
      <formula>"CW 3240-R7"</formula>
    </cfRule>
  </conditionalFormatting>
  <conditionalFormatting sqref="D36">
    <cfRule type="cellIs" priority="547" dxfId="564" operator="equal" stopIfTrue="1">
      <formula>"CW 2130-R11"</formula>
    </cfRule>
    <cfRule type="cellIs" priority="548" dxfId="564" operator="equal" stopIfTrue="1">
      <formula>"CW 3120-R2"</formula>
    </cfRule>
    <cfRule type="cellIs" priority="549" dxfId="564" operator="equal" stopIfTrue="1">
      <formula>"CW 3240-R7"</formula>
    </cfRule>
  </conditionalFormatting>
  <conditionalFormatting sqref="D38:D40">
    <cfRule type="cellIs" priority="544" dxfId="564" operator="equal" stopIfTrue="1">
      <formula>"CW 2130-R11"</formula>
    </cfRule>
    <cfRule type="cellIs" priority="545" dxfId="564" operator="equal" stopIfTrue="1">
      <formula>"CW 3120-R2"</formula>
    </cfRule>
    <cfRule type="cellIs" priority="546" dxfId="564" operator="equal" stopIfTrue="1">
      <formula>"CW 3240-R7"</formula>
    </cfRule>
  </conditionalFormatting>
  <conditionalFormatting sqref="D25 D27">
    <cfRule type="cellIs" priority="541" dxfId="564" operator="equal" stopIfTrue="1">
      <formula>"CW 2130-R11"</formula>
    </cfRule>
    <cfRule type="cellIs" priority="542" dxfId="564" operator="equal" stopIfTrue="1">
      <formula>"CW 3120-R2"</formula>
    </cfRule>
    <cfRule type="cellIs" priority="543" dxfId="564" operator="equal" stopIfTrue="1">
      <formula>"CW 3240-R7"</formula>
    </cfRule>
  </conditionalFormatting>
  <conditionalFormatting sqref="D26">
    <cfRule type="cellIs" priority="538" dxfId="564" operator="equal" stopIfTrue="1">
      <formula>"CW 2130-R11"</formula>
    </cfRule>
    <cfRule type="cellIs" priority="539" dxfId="564" operator="equal" stopIfTrue="1">
      <formula>"CW 3120-R2"</formula>
    </cfRule>
    <cfRule type="cellIs" priority="540" dxfId="564" operator="equal" stopIfTrue="1">
      <formula>"CW 3240-R7"</formula>
    </cfRule>
  </conditionalFormatting>
  <conditionalFormatting sqref="D28">
    <cfRule type="cellIs" priority="535" dxfId="564" operator="equal" stopIfTrue="1">
      <formula>"CW 2130-R11"</formula>
    </cfRule>
    <cfRule type="cellIs" priority="536" dxfId="564" operator="equal" stopIfTrue="1">
      <formula>"CW 3120-R2"</formula>
    </cfRule>
    <cfRule type="cellIs" priority="537" dxfId="564" operator="equal" stopIfTrue="1">
      <formula>"CW 3240-R7"</formula>
    </cfRule>
  </conditionalFormatting>
  <conditionalFormatting sqref="D31">
    <cfRule type="cellIs" priority="532" dxfId="564" operator="equal" stopIfTrue="1">
      <formula>"CW 2130-R11"</formula>
    </cfRule>
    <cfRule type="cellIs" priority="533" dxfId="564" operator="equal" stopIfTrue="1">
      <formula>"CW 3120-R2"</formula>
    </cfRule>
    <cfRule type="cellIs" priority="534" dxfId="564" operator="equal" stopIfTrue="1">
      <formula>"CW 3240-R7"</formula>
    </cfRule>
  </conditionalFormatting>
  <conditionalFormatting sqref="D44">
    <cfRule type="cellIs" priority="529" dxfId="564" operator="equal" stopIfTrue="1">
      <formula>"CW 2130-R11"</formula>
    </cfRule>
    <cfRule type="cellIs" priority="530" dxfId="564" operator="equal" stopIfTrue="1">
      <formula>"CW 3120-R2"</formula>
    </cfRule>
    <cfRule type="cellIs" priority="531" dxfId="564" operator="equal" stopIfTrue="1">
      <formula>"CW 3240-R7"</formula>
    </cfRule>
  </conditionalFormatting>
  <conditionalFormatting sqref="D45">
    <cfRule type="cellIs" priority="526" dxfId="564" operator="equal" stopIfTrue="1">
      <formula>"CW 2130-R11"</formula>
    </cfRule>
    <cfRule type="cellIs" priority="527" dxfId="564" operator="equal" stopIfTrue="1">
      <formula>"CW 3120-R2"</formula>
    </cfRule>
    <cfRule type="cellIs" priority="528" dxfId="564" operator="equal" stopIfTrue="1">
      <formula>"CW 3240-R7"</formula>
    </cfRule>
  </conditionalFormatting>
  <conditionalFormatting sqref="D50:D53">
    <cfRule type="cellIs" priority="523" dxfId="564" operator="equal" stopIfTrue="1">
      <formula>"CW 2130-R11"</formula>
    </cfRule>
    <cfRule type="cellIs" priority="524" dxfId="564" operator="equal" stopIfTrue="1">
      <formula>"CW 3120-R2"</formula>
    </cfRule>
    <cfRule type="cellIs" priority="525" dxfId="564" operator="equal" stopIfTrue="1">
      <formula>"CW 3240-R7"</formula>
    </cfRule>
  </conditionalFormatting>
  <conditionalFormatting sqref="D47">
    <cfRule type="cellIs" priority="520" dxfId="564" operator="equal" stopIfTrue="1">
      <formula>"CW 2130-R11"</formula>
    </cfRule>
    <cfRule type="cellIs" priority="521" dxfId="564" operator="equal" stopIfTrue="1">
      <formula>"CW 3120-R2"</formula>
    </cfRule>
    <cfRule type="cellIs" priority="522" dxfId="564" operator="equal" stopIfTrue="1">
      <formula>"CW 3240-R7"</formula>
    </cfRule>
  </conditionalFormatting>
  <conditionalFormatting sqref="D48">
    <cfRule type="cellIs" priority="517" dxfId="564" operator="equal" stopIfTrue="1">
      <formula>"CW 2130-R11"</formula>
    </cfRule>
    <cfRule type="cellIs" priority="518" dxfId="564" operator="equal" stopIfTrue="1">
      <formula>"CW 3120-R2"</formula>
    </cfRule>
    <cfRule type="cellIs" priority="519" dxfId="564" operator="equal" stopIfTrue="1">
      <formula>"CW 3240-R7"</formula>
    </cfRule>
  </conditionalFormatting>
  <conditionalFormatting sqref="D79">
    <cfRule type="cellIs" priority="493" dxfId="564" operator="equal" stopIfTrue="1">
      <formula>"CW 2130-R11"</formula>
    </cfRule>
    <cfRule type="cellIs" priority="494" dxfId="564" operator="equal" stopIfTrue="1">
      <formula>"CW 3120-R2"</formula>
    </cfRule>
    <cfRule type="cellIs" priority="495" dxfId="564" operator="equal" stopIfTrue="1">
      <formula>"CW 3240-R7"</formula>
    </cfRule>
  </conditionalFormatting>
  <conditionalFormatting sqref="D58 D60">
    <cfRule type="cellIs" priority="514" dxfId="564" operator="equal" stopIfTrue="1">
      <formula>"CW 2130-R11"</formula>
    </cfRule>
    <cfRule type="cellIs" priority="515" dxfId="564" operator="equal" stopIfTrue="1">
      <formula>"CW 3120-R2"</formula>
    </cfRule>
    <cfRule type="cellIs" priority="516" dxfId="564" operator="equal" stopIfTrue="1">
      <formula>"CW 3240-R7"</formula>
    </cfRule>
  </conditionalFormatting>
  <conditionalFormatting sqref="D61">
    <cfRule type="cellIs" priority="508" dxfId="564" operator="equal" stopIfTrue="1">
      <formula>"CW 2130-R11"</formula>
    </cfRule>
    <cfRule type="cellIs" priority="509" dxfId="564" operator="equal" stopIfTrue="1">
      <formula>"CW 3120-R2"</formula>
    </cfRule>
    <cfRule type="cellIs" priority="510" dxfId="564" operator="equal" stopIfTrue="1">
      <formula>"CW 3240-R7"</formula>
    </cfRule>
  </conditionalFormatting>
  <conditionalFormatting sqref="D59">
    <cfRule type="cellIs" priority="511" dxfId="564" operator="equal" stopIfTrue="1">
      <formula>"CW 2130-R11"</formula>
    </cfRule>
    <cfRule type="cellIs" priority="512" dxfId="564" operator="equal" stopIfTrue="1">
      <formula>"CW 3120-R2"</formula>
    </cfRule>
    <cfRule type="cellIs" priority="513" dxfId="564" operator="equal" stopIfTrue="1">
      <formula>"CW 3240-R7"</formula>
    </cfRule>
  </conditionalFormatting>
  <conditionalFormatting sqref="D100:D102">
    <cfRule type="cellIs" priority="478" dxfId="564" operator="equal" stopIfTrue="1">
      <formula>"CW 2130-R11"</formula>
    </cfRule>
    <cfRule type="cellIs" priority="479" dxfId="564" operator="equal" stopIfTrue="1">
      <formula>"CW 3120-R2"</formula>
    </cfRule>
    <cfRule type="cellIs" priority="480" dxfId="564" operator="equal" stopIfTrue="1">
      <formula>"CW 3240-R7"</formula>
    </cfRule>
  </conditionalFormatting>
  <conditionalFormatting sqref="D70:D72">
    <cfRule type="cellIs" priority="505" dxfId="564" operator="equal" stopIfTrue="1">
      <formula>"CW 2130-R11"</formula>
    </cfRule>
    <cfRule type="cellIs" priority="506" dxfId="564" operator="equal" stopIfTrue="1">
      <formula>"CW 3120-R2"</formula>
    </cfRule>
    <cfRule type="cellIs" priority="507" dxfId="564" operator="equal" stopIfTrue="1">
      <formula>"CW 3240-R7"</formula>
    </cfRule>
  </conditionalFormatting>
  <conditionalFormatting sqref="D76">
    <cfRule type="cellIs" priority="502" dxfId="564" operator="equal" stopIfTrue="1">
      <formula>"CW 2130-R11"</formula>
    </cfRule>
    <cfRule type="cellIs" priority="503" dxfId="564" operator="equal" stopIfTrue="1">
      <formula>"CW 3120-R2"</formula>
    </cfRule>
    <cfRule type="cellIs" priority="504" dxfId="564" operator="equal" stopIfTrue="1">
      <formula>"CW 3240-R7"</formula>
    </cfRule>
  </conditionalFormatting>
  <conditionalFormatting sqref="D77">
    <cfRule type="cellIs" priority="499" dxfId="564" operator="equal" stopIfTrue="1">
      <formula>"CW 2130-R11"</formula>
    </cfRule>
    <cfRule type="cellIs" priority="500" dxfId="564" operator="equal" stopIfTrue="1">
      <formula>"CW 3120-R2"</formula>
    </cfRule>
    <cfRule type="cellIs" priority="501" dxfId="564" operator="equal" stopIfTrue="1">
      <formula>"CW 3240-R7"</formula>
    </cfRule>
  </conditionalFormatting>
  <conditionalFormatting sqref="D82:D88">
    <cfRule type="cellIs" priority="496" dxfId="564" operator="equal" stopIfTrue="1">
      <formula>"CW 2130-R11"</formula>
    </cfRule>
    <cfRule type="cellIs" priority="497" dxfId="564" operator="equal" stopIfTrue="1">
      <formula>"CW 3120-R2"</formula>
    </cfRule>
    <cfRule type="cellIs" priority="498" dxfId="564" operator="equal" stopIfTrue="1">
      <formula>"CW 3240-R7"</formula>
    </cfRule>
  </conditionalFormatting>
  <conditionalFormatting sqref="D113">
    <cfRule type="cellIs" priority="469" dxfId="564" operator="equal" stopIfTrue="1">
      <formula>"CW 2130-R11"</formula>
    </cfRule>
    <cfRule type="cellIs" priority="470" dxfId="564" operator="equal" stopIfTrue="1">
      <formula>"CW 3120-R2"</formula>
    </cfRule>
    <cfRule type="cellIs" priority="471" dxfId="564" operator="equal" stopIfTrue="1">
      <formula>"CW 3240-R7"</formula>
    </cfRule>
  </conditionalFormatting>
  <conditionalFormatting sqref="D80">
    <cfRule type="cellIs" priority="490" dxfId="564" operator="equal" stopIfTrue="1">
      <formula>"CW 2130-R11"</formula>
    </cfRule>
    <cfRule type="cellIs" priority="491" dxfId="564" operator="equal" stopIfTrue="1">
      <formula>"CW 3120-R2"</formula>
    </cfRule>
    <cfRule type="cellIs" priority="492" dxfId="564" operator="equal" stopIfTrue="1">
      <formula>"CW 3240-R7"</formula>
    </cfRule>
  </conditionalFormatting>
  <conditionalFormatting sqref="D115">
    <cfRule type="cellIs" priority="463" dxfId="564" operator="equal" stopIfTrue="1">
      <formula>"CW 2130-R11"</formula>
    </cfRule>
    <cfRule type="cellIs" priority="464" dxfId="564" operator="equal" stopIfTrue="1">
      <formula>"CW 3120-R2"</formula>
    </cfRule>
    <cfRule type="cellIs" priority="465" dxfId="564" operator="equal" stopIfTrue="1">
      <formula>"CW 3240-R7"</formula>
    </cfRule>
  </conditionalFormatting>
  <conditionalFormatting sqref="D93 D95">
    <cfRule type="cellIs" priority="487" dxfId="564" operator="equal" stopIfTrue="1">
      <formula>"CW 2130-R11"</formula>
    </cfRule>
    <cfRule type="cellIs" priority="488" dxfId="564" operator="equal" stopIfTrue="1">
      <formula>"CW 3120-R2"</formula>
    </cfRule>
    <cfRule type="cellIs" priority="489" dxfId="564" operator="equal" stopIfTrue="1">
      <formula>"CW 3240-R7"</formula>
    </cfRule>
  </conditionalFormatting>
  <conditionalFormatting sqref="D94">
    <cfRule type="cellIs" priority="484" dxfId="564" operator="equal" stopIfTrue="1">
      <formula>"CW 2130-R11"</formula>
    </cfRule>
    <cfRule type="cellIs" priority="485" dxfId="564" operator="equal" stopIfTrue="1">
      <formula>"CW 3120-R2"</formula>
    </cfRule>
    <cfRule type="cellIs" priority="486" dxfId="564" operator="equal" stopIfTrue="1">
      <formula>"CW 3240-R7"</formula>
    </cfRule>
  </conditionalFormatting>
  <conditionalFormatting sqref="D105:D107">
    <cfRule type="cellIs" priority="475" dxfId="564" operator="equal" stopIfTrue="1">
      <formula>"CW 2130-R11"</formula>
    </cfRule>
    <cfRule type="cellIs" priority="476" dxfId="564" operator="equal" stopIfTrue="1">
      <formula>"CW 3120-R2"</formula>
    </cfRule>
    <cfRule type="cellIs" priority="477" dxfId="564" operator="equal" stopIfTrue="1">
      <formula>"CW 3240-R7"</formula>
    </cfRule>
  </conditionalFormatting>
  <conditionalFormatting sqref="D137:D139">
    <cfRule type="cellIs" priority="448" dxfId="564" operator="equal" stopIfTrue="1">
      <formula>"CW 2130-R11"</formula>
    </cfRule>
    <cfRule type="cellIs" priority="449" dxfId="564" operator="equal" stopIfTrue="1">
      <formula>"CW 3120-R2"</formula>
    </cfRule>
    <cfRule type="cellIs" priority="450" dxfId="564" operator="equal" stopIfTrue="1">
      <formula>"CW 3240-R7"</formula>
    </cfRule>
  </conditionalFormatting>
  <conditionalFormatting sqref="D112">
    <cfRule type="cellIs" priority="472" dxfId="564" operator="equal" stopIfTrue="1">
      <formula>"CW 2130-R11"</formula>
    </cfRule>
    <cfRule type="cellIs" priority="473" dxfId="564" operator="equal" stopIfTrue="1">
      <formula>"CW 3120-R2"</formula>
    </cfRule>
    <cfRule type="cellIs" priority="474" dxfId="564" operator="equal" stopIfTrue="1">
      <formula>"CW 3240-R7"</formula>
    </cfRule>
  </conditionalFormatting>
  <conditionalFormatting sqref="D122:D125">
    <cfRule type="cellIs" priority="466" dxfId="564" operator="equal" stopIfTrue="1">
      <formula>"CW 2130-R11"</formula>
    </cfRule>
    <cfRule type="cellIs" priority="467" dxfId="564" operator="equal" stopIfTrue="1">
      <formula>"CW 3120-R2"</formula>
    </cfRule>
    <cfRule type="cellIs" priority="468" dxfId="564" operator="equal" stopIfTrue="1">
      <formula>"CW 3240-R7"</formula>
    </cfRule>
  </conditionalFormatting>
  <conditionalFormatting sqref="D154">
    <cfRule type="cellIs" priority="436" dxfId="564" operator="equal" stopIfTrue="1">
      <formula>"CW 2130-R11"</formula>
    </cfRule>
    <cfRule type="cellIs" priority="437" dxfId="564" operator="equal" stopIfTrue="1">
      <formula>"CW 3120-R2"</formula>
    </cfRule>
    <cfRule type="cellIs" priority="438" dxfId="564" operator="equal" stopIfTrue="1">
      <formula>"CW 3240-R7"</formula>
    </cfRule>
  </conditionalFormatting>
  <conditionalFormatting sqref="D116">
    <cfRule type="cellIs" priority="460" dxfId="564" operator="equal" stopIfTrue="1">
      <formula>"CW 2130-R11"</formula>
    </cfRule>
    <cfRule type="cellIs" priority="461" dxfId="564" operator="equal" stopIfTrue="1">
      <formula>"CW 3120-R2"</formula>
    </cfRule>
    <cfRule type="cellIs" priority="462" dxfId="564" operator="equal" stopIfTrue="1">
      <formula>"CW 3240-R7"</formula>
    </cfRule>
  </conditionalFormatting>
  <conditionalFormatting sqref="D133">
    <cfRule type="cellIs" priority="457" dxfId="564" operator="equal" stopIfTrue="1">
      <formula>"CW 2130-R11"</formula>
    </cfRule>
    <cfRule type="cellIs" priority="458" dxfId="564" operator="equal" stopIfTrue="1">
      <formula>"CW 3120-R2"</formula>
    </cfRule>
    <cfRule type="cellIs" priority="459" dxfId="564" operator="equal" stopIfTrue="1">
      <formula>"CW 3240-R7"</formula>
    </cfRule>
  </conditionalFormatting>
  <conditionalFormatting sqref="D131">
    <cfRule type="cellIs" priority="454" dxfId="564" operator="equal" stopIfTrue="1">
      <formula>"CW 2130-R11"</formula>
    </cfRule>
    <cfRule type="cellIs" priority="455" dxfId="564" operator="equal" stopIfTrue="1">
      <formula>"CW 3120-R2"</formula>
    </cfRule>
    <cfRule type="cellIs" priority="456" dxfId="564" operator="equal" stopIfTrue="1">
      <formula>"CW 3240-R7"</formula>
    </cfRule>
  </conditionalFormatting>
  <conditionalFormatting sqref="D132">
    <cfRule type="cellIs" priority="451" dxfId="564" operator="equal" stopIfTrue="1">
      <formula>"CW 2130-R11"</formula>
    </cfRule>
    <cfRule type="cellIs" priority="452" dxfId="564" operator="equal" stopIfTrue="1">
      <formula>"CW 3120-R2"</formula>
    </cfRule>
    <cfRule type="cellIs" priority="453" dxfId="564" operator="equal" stopIfTrue="1">
      <formula>"CW 3240-R7"</formula>
    </cfRule>
  </conditionalFormatting>
  <conditionalFormatting sqref="D180:D181">
    <cfRule type="cellIs" priority="421" dxfId="564" operator="equal" stopIfTrue="1">
      <formula>"CW 2130-R11"</formula>
    </cfRule>
    <cfRule type="cellIs" priority="422" dxfId="564" operator="equal" stopIfTrue="1">
      <formula>"CW 3120-R2"</formula>
    </cfRule>
    <cfRule type="cellIs" priority="423" dxfId="564" operator="equal" stopIfTrue="1">
      <formula>"CW 3240-R7"</formula>
    </cfRule>
  </conditionalFormatting>
  <conditionalFormatting sqref="D149">
    <cfRule type="cellIs" priority="442" dxfId="564" operator="equal" stopIfTrue="1">
      <formula>"CW 2130-R11"</formula>
    </cfRule>
    <cfRule type="cellIs" priority="443" dxfId="564" operator="equal" stopIfTrue="1">
      <formula>"CW 3120-R2"</formula>
    </cfRule>
    <cfRule type="cellIs" priority="444" dxfId="564" operator="equal" stopIfTrue="1">
      <formula>"CW 3240-R7"</formula>
    </cfRule>
  </conditionalFormatting>
  <conditionalFormatting sqref="D142:D144">
    <cfRule type="cellIs" priority="445" dxfId="564" operator="equal" stopIfTrue="1">
      <formula>"CW 2130-R11"</formula>
    </cfRule>
    <cfRule type="cellIs" priority="446" dxfId="564" operator="equal" stopIfTrue="1">
      <formula>"CW 3120-R2"</formula>
    </cfRule>
    <cfRule type="cellIs" priority="447" dxfId="564" operator="equal" stopIfTrue="1">
      <formula>"CW 3240-R7"</formula>
    </cfRule>
  </conditionalFormatting>
  <conditionalFormatting sqref="D150">
    <cfRule type="cellIs" priority="439" dxfId="564" operator="equal" stopIfTrue="1">
      <formula>"CW 2130-R11"</formula>
    </cfRule>
    <cfRule type="cellIs" priority="440" dxfId="564" operator="equal" stopIfTrue="1">
      <formula>"CW 3120-R2"</formula>
    </cfRule>
    <cfRule type="cellIs" priority="441" dxfId="564" operator="equal" stopIfTrue="1">
      <formula>"CW 3240-R7"</formula>
    </cfRule>
  </conditionalFormatting>
  <conditionalFormatting sqref="D155:D159">
    <cfRule type="cellIs" priority="433" dxfId="564" operator="equal" stopIfTrue="1">
      <formula>"CW 2130-R11"</formula>
    </cfRule>
    <cfRule type="cellIs" priority="434" dxfId="564" operator="equal" stopIfTrue="1">
      <formula>"CW 3120-R2"</formula>
    </cfRule>
    <cfRule type="cellIs" priority="435" dxfId="564" operator="equal" stopIfTrue="1">
      <formula>"CW 3240-R7"</formula>
    </cfRule>
  </conditionalFormatting>
  <conditionalFormatting sqref="D174">
    <cfRule type="cellIs" priority="430" dxfId="564" operator="equal" stopIfTrue="1">
      <formula>"CW 2130-R11"</formula>
    </cfRule>
    <cfRule type="cellIs" priority="431" dxfId="564" operator="equal" stopIfTrue="1">
      <formula>"CW 3120-R2"</formula>
    </cfRule>
    <cfRule type="cellIs" priority="432" dxfId="564" operator="equal" stopIfTrue="1">
      <formula>"CW 3240-R7"</formula>
    </cfRule>
  </conditionalFormatting>
  <conditionalFormatting sqref="D173">
    <cfRule type="cellIs" priority="427" dxfId="564" operator="equal" stopIfTrue="1">
      <formula>"CW 2130-R11"</formula>
    </cfRule>
    <cfRule type="cellIs" priority="428" dxfId="564" operator="equal" stopIfTrue="1">
      <formula>"CW 3120-R2"</formula>
    </cfRule>
    <cfRule type="cellIs" priority="429" dxfId="564" operator="equal" stopIfTrue="1">
      <formula>"CW 3240-R7"</formula>
    </cfRule>
  </conditionalFormatting>
  <conditionalFormatting sqref="D176">
    <cfRule type="cellIs" priority="424" dxfId="564" operator="equal" stopIfTrue="1">
      <formula>"CW 2130-R11"</formula>
    </cfRule>
    <cfRule type="cellIs" priority="425" dxfId="564" operator="equal" stopIfTrue="1">
      <formula>"CW 3120-R2"</formula>
    </cfRule>
    <cfRule type="cellIs" priority="426" dxfId="564" operator="equal" stopIfTrue="1">
      <formula>"CW 3240-R7"</formula>
    </cfRule>
  </conditionalFormatting>
  <conditionalFormatting sqref="D185:D187">
    <cfRule type="cellIs" priority="418" dxfId="564" operator="equal" stopIfTrue="1">
      <formula>"CW 2130-R11"</formula>
    </cfRule>
    <cfRule type="cellIs" priority="419" dxfId="564" operator="equal" stopIfTrue="1">
      <formula>"CW 3120-R2"</formula>
    </cfRule>
    <cfRule type="cellIs" priority="420" dxfId="564" operator="equal" stopIfTrue="1">
      <formula>"CW 3240-R7"</formula>
    </cfRule>
  </conditionalFormatting>
  <conditionalFormatting sqref="D191">
    <cfRule type="cellIs" priority="415" dxfId="564" operator="equal" stopIfTrue="1">
      <formula>"CW 2130-R11"</formula>
    </cfRule>
    <cfRule type="cellIs" priority="416" dxfId="564" operator="equal" stopIfTrue="1">
      <formula>"CW 3120-R2"</formula>
    </cfRule>
    <cfRule type="cellIs" priority="417" dxfId="564" operator="equal" stopIfTrue="1">
      <formula>"CW 3240-R7"</formula>
    </cfRule>
  </conditionalFormatting>
  <conditionalFormatting sqref="D205">
    <cfRule type="cellIs" priority="400" dxfId="564" operator="equal" stopIfTrue="1">
      <formula>"CW 2130-R11"</formula>
    </cfRule>
    <cfRule type="cellIs" priority="401" dxfId="564" operator="equal" stopIfTrue="1">
      <formula>"CW 3120-R2"</formula>
    </cfRule>
    <cfRule type="cellIs" priority="402" dxfId="564" operator="equal" stopIfTrue="1">
      <formula>"CW 3240-R7"</formula>
    </cfRule>
  </conditionalFormatting>
  <conditionalFormatting sqref="D194">
    <cfRule type="cellIs" priority="406" dxfId="564" operator="equal" stopIfTrue="1">
      <formula>"CW 2130-R11"</formula>
    </cfRule>
    <cfRule type="cellIs" priority="407" dxfId="564" operator="equal" stopIfTrue="1">
      <formula>"CW 3120-R2"</formula>
    </cfRule>
    <cfRule type="cellIs" priority="408" dxfId="564" operator="equal" stopIfTrue="1">
      <formula>"CW 3240-R7"</formula>
    </cfRule>
  </conditionalFormatting>
  <conditionalFormatting sqref="D192">
    <cfRule type="cellIs" priority="412" dxfId="564" operator="equal" stopIfTrue="1">
      <formula>"CW 2130-R11"</formula>
    </cfRule>
    <cfRule type="cellIs" priority="413" dxfId="564" operator="equal" stopIfTrue="1">
      <formula>"CW 3120-R2"</formula>
    </cfRule>
    <cfRule type="cellIs" priority="414" dxfId="564" operator="equal" stopIfTrue="1">
      <formula>"CW 3240-R7"</formula>
    </cfRule>
  </conditionalFormatting>
  <conditionalFormatting sqref="D197:D200">
    <cfRule type="cellIs" priority="409" dxfId="564" operator="equal" stopIfTrue="1">
      <formula>"CW 2130-R11"</formula>
    </cfRule>
    <cfRule type="cellIs" priority="410" dxfId="564" operator="equal" stopIfTrue="1">
      <formula>"CW 3120-R2"</formula>
    </cfRule>
    <cfRule type="cellIs" priority="411" dxfId="564" operator="equal" stopIfTrue="1">
      <formula>"CW 3240-R7"</formula>
    </cfRule>
  </conditionalFormatting>
  <conditionalFormatting sqref="D195">
    <cfRule type="cellIs" priority="403" dxfId="564" operator="equal" stopIfTrue="1">
      <formula>"CW 2130-R11"</formula>
    </cfRule>
    <cfRule type="cellIs" priority="404" dxfId="564" operator="equal" stopIfTrue="1">
      <formula>"CW 3120-R2"</formula>
    </cfRule>
    <cfRule type="cellIs" priority="405" dxfId="564" operator="equal" stopIfTrue="1">
      <formula>"CW 3240-R7"</formula>
    </cfRule>
  </conditionalFormatting>
  <conditionalFormatting sqref="D211:D213">
    <cfRule type="cellIs" priority="397" dxfId="564" operator="equal" stopIfTrue="1">
      <formula>"CW 2130-R11"</formula>
    </cfRule>
    <cfRule type="cellIs" priority="398" dxfId="564" operator="equal" stopIfTrue="1">
      <formula>"CW 3120-R2"</formula>
    </cfRule>
    <cfRule type="cellIs" priority="399" dxfId="564" operator="equal" stopIfTrue="1">
      <formula>"CW 3240-R7"</formula>
    </cfRule>
  </conditionalFormatting>
  <conditionalFormatting sqref="D251">
    <cfRule type="cellIs" priority="394" dxfId="564" operator="equal" stopIfTrue="1">
      <formula>"CW 2130-R11"</formula>
    </cfRule>
    <cfRule type="cellIs" priority="395" dxfId="564" operator="equal" stopIfTrue="1">
      <formula>"CW 3120-R2"</formula>
    </cfRule>
    <cfRule type="cellIs" priority="396" dxfId="564" operator="equal" stopIfTrue="1">
      <formula>"CW 3240-R7"</formula>
    </cfRule>
  </conditionalFormatting>
  <conditionalFormatting sqref="D257:D260">
    <cfRule type="cellIs" priority="388" dxfId="564" operator="equal" stopIfTrue="1">
      <formula>"CW 2130-R11"</formula>
    </cfRule>
    <cfRule type="cellIs" priority="389" dxfId="564" operator="equal" stopIfTrue="1">
      <formula>"CW 3120-R2"</formula>
    </cfRule>
    <cfRule type="cellIs" priority="390" dxfId="564" operator="equal" stopIfTrue="1">
      <formula>"CW 3240-R7"</formula>
    </cfRule>
  </conditionalFormatting>
  <conditionalFormatting sqref="D270">
    <cfRule type="cellIs" priority="364" dxfId="564" operator="equal" stopIfTrue="1">
      <formula>"CW 2130-R11"</formula>
    </cfRule>
    <cfRule type="cellIs" priority="365" dxfId="564" operator="equal" stopIfTrue="1">
      <formula>"CW 3120-R2"</formula>
    </cfRule>
    <cfRule type="cellIs" priority="366" dxfId="564" operator="equal" stopIfTrue="1">
      <formula>"CW 3240-R7"</formula>
    </cfRule>
  </conditionalFormatting>
  <conditionalFormatting sqref="D254">
    <cfRule type="cellIs" priority="385" dxfId="564" operator="equal" stopIfTrue="1">
      <formula>"CW 2130-R11"</formula>
    </cfRule>
    <cfRule type="cellIs" priority="386" dxfId="564" operator="equal" stopIfTrue="1">
      <formula>"CW 3120-R2"</formula>
    </cfRule>
    <cfRule type="cellIs" priority="387" dxfId="564" operator="equal" stopIfTrue="1">
      <formula>"CW 3240-R7"</formula>
    </cfRule>
  </conditionalFormatting>
  <conditionalFormatting sqref="D273:D275">
    <cfRule type="cellIs" priority="361" dxfId="564" operator="equal" stopIfTrue="1">
      <formula>"CW 2130-R11"</formula>
    </cfRule>
    <cfRule type="cellIs" priority="362" dxfId="564" operator="equal" stopIfTrue="1">
      <formula>"CW 3120-R2"</formula>
    </cfRule>
    <cfRule type="cellIs" priority="363" dxfId="564" operator="equal" stopIfTrue="1">
      <formula>"CW 3240-R7"</formula>
    </cfRule>
  </conditionalFormatting>
  <conditionalFormatting sqref="D252">
    <cfRule type="cellIs" priority="391" dxfId="564" operator="equal" stopIfTrue="1">
      <formula>"CW 2130-R11"</formula>
    </cfRule>
    <cfRule type="cellIs" priority="392" dxfId="564" operator="equal" stopIfTrue="1">
      <formula>"CW 3120-R2"</formula>
    </cfRule>
    <cfRule type="cellIs" priority="393" dxfId="564" operator="equal" stopIfTrue="1">
      <formula>"CW 3240-R7"</formula>
    </cfRule>
  </conditionalFormatting>
  <conditionalFormatting sqref="D266 D268:D269">
    <cfRule type="cellIs" priority="379" dxfId="564" operator="equal" stopIfTrue="1">
      <formula>"CW 2130-R11"</formula>
    </cfRule>
    <cfRule type="cellIs" priority="380" dxfId="564" operator="equal" stopIfTrue="1">
      <formula>"CW 3120-R2"</formula>
    </cfRule>
    <cfRule type="cellIs" priority="381" dxfId="564" operator="equal" stopIfTrue="1">
      <formula>"CW 3240-R7"</formula>
    </cfRule>
  </conditionalFormatting>
  <conditionalFormatting sqref="D255">
    <cfRule type="cellIs" priority="382" dxfId="564" operator="equal" stopIfTrue="1">
      <formula>"CW 2130-R11"</formula>
    </cfRule>
    <cfRule type="cellIs" priority="383" dxfId="564" operator="equal" stopIfTrue="1">
      <formula>"CW 3120-R2"</formula>
    </cfRule>
    <cfRule type="cellIs" priority="384" dxfId="564" operator="equal" stopIfTrue="1">
      <formula>"CW 3240-R7"</formula>
    </cfRule>
  </conditionalFormatting>
  <conditionalFormatting sqref="D267">
    <cfRule type="cellIs" priority="376" dxfId="564" operator="equal" stopIfTrue="1">
      <formula>"CW 2130-R11"</formula>
    </cfRule>
    <cfRule type="cellIs" priority="377" dxfId="564" operator="equal" stopIfTrue="1">
      <formula>"CW 3120-R2"</formula>
    </cfRule>
    <cfRule type="cellIs" priority="378" dxfId="564" operator="equal" stopIfTrue="1">
      <formula>"CW 3240-R7"</formula>
    </cfRule>
  </conditionalFormatting>
  <conditionalFormatting sqref="D264 D262">
    <cfRule type="cellIs" priority="373" dxfId="564" operator="equal" stopIfTrue="1">
      <formula>"CW 2130-R11"</formula>
    </cfRule>
    <cfRule type="cellIs" priority="374" dxfId="564" operator="equal" stopIfTrue="1">
      <formula>"CW 3120-R2"</formula>
    </cfRule>
    <cfRule type="cellIs" priority="375" dxfId="564" operator="equal" stopIfTrue="1">
      <formula>"CW 3240-R7"</formula>
    </cfRule>
  </conditionalFormatting>
  <conditionalFormatting sqref="D265">
    <cfRule type="cellIs" priority="367" dxfId="564" operator="equal" stopIfTrue="1">
      <formula>"CW 2130-R11"</formula>
    </cfRule>
    <cfRule type="cellIs" priority="368" dxfId="564" operator="equal" stopIfTrue="1">
      <formula>"CW 3120-R2"</formula>
    </cfRule>
    <cfRule type="cellIs" priority="369" dxfId="564" operator="equal" stopIfTrue="1">
      <formula>"CW 3240-R7"</formula>
    </cfRule>
  </conditionalFormatting>
  <conditionalFormatting sqref="D263">
    <cfRule type="cellIs" priority="370" dxfId="564" operator="equal" stopIfTrue="1">
      <formula>"CW 2130-R11"</formula>
    </cfRule>
    <cfRule type="cellIs" priority="371" dxfId="564" operator="equal" stopIfTrue="1">
      <formula>"CW 3120-R2"</formula>
    </cfRule>
    <cfRule type="cellIs" priority="372" dxfId="564" operator="equal" stopIfTrue="1">
      <formula>"CW 3240-R7"</formula>
    </cfRule>
  </conditionalFormatting>
  <conditionalFormatting sqref="D276">
    <cfRule type="cellIs" priority="358" dxfId="564" operator="equal" stopIfTrue="1">
      <formula>"CW 2130-R11"</formula>
    </cfRule>
    <cfRule type="cellIs" priority="359" dxfId="564" operator="equal" stopIfTrue="1">
      <formula>"CW 3120-R2"</formula>
    </cfRule>
    <cfRule type="cellIs" priority="360" dxfId="564" operator="equal" stopIfTrue="1">
      <formula>"CW 3240-R7"</formula>
    </cfRule>
  </conditionalFormatting>
  <conditionalFormatting sqref="D284">
    <cfRule type="cellIs" priority="352" dxfId="564" operator="equal" stopIfTrue="1">
      <formula>"CW 2130-R11"</formula>
    </cfRule>
    <cfRule type="cellIs" priority="353" dxfId="564" operator="equal" stopIfTrue="1">
      <formula>"CW 3120-R2"</formula>
    </cfRule>
    <cfRule type="cellIs" priority="354" dxfId="564" operator="equal" stopIfTrue="1">
      <formula>"CW 3240-R7"</formula>
    </cfRule>
  </conditionalFormatting>
  <conditionalFormatting sqref="D278:D280">
    <cfRule type="cellIs" priority="355" dxfId="564" operator="equal" stopIfTrue="1">
      <formula>"CW 2130-R11"</formula>
    </cfRule>
    <cfRule type="cellIs" priority="356" dxfId="564" operator="equal" stopIfTrue="1">
      <formula>"CW 3120-R2"</formula>
    </cfRule>
    <cfRule type="cellIs" priority="357" dxfId="564" operator="equal" stopIfTrue="1">
      <formula>"CW 3240-R7"</formula>
    </cfRule>
  </conditionalFormatting>
  <conditionalFormatting sqref="D285">
    <cfRule type="cellIs" priority="349" dxfId="564" operator="equal" stopIfTrue="1">
      <formula>"CW 2130-R11"</formula>
    </cfRule>
    <cfRule type="cellIs" priority="350" dxfId="564" operator="equal" stopIfTrue="1">
      <formula>"CW 3120-R2"</formula>
    </cfRule>
    <cfRule type="cellIs" priority="351" dxfId="564" operator="equal" stopIfTrue="1">
      <formula>"CW 3240-R7"</formula>
    </cfRule>
  </conditionalFormatting>
  <conditionalFormatting sqref="D307">
    <cfRule type="cellIs" priority="319" dxfId="564" operator="equal" stopIfTrue="1">
      <formula>"CW 2130-R11"</formula>
    </cfRule>
    <cfRule type="cellIs" priority="320" dxfId="564" operator="equal" stopIfTrue="1">
      <formula>"CW 3120-R2"</formula>
    </cfRule>
    <cfRule type="cellIs" priority="321" dxfId="564" operator="equal" stopIfTrue="1">
      <formula>"CW 3240-R7"</formula>
    </cfRule>
  </conditionalFormatting>
  <conditionalFormatting sqref="D289">
    <cfRule type="cellIs" priority="346" dxfId="564" operator="equal" stopIfTrue="1">
      <formula>"CW 2130-R11"</formula>
    </cfRule>
    <cfRule type="cellIs" priority="347" dxfId="564" operator="equal" stopIfTrue="1">
      <formula>"CW 3120-R2"</formula>
    </cfRule>
    <cfRule type="cellIs" priority="348" dxfId="564" operator="equal" stopIfTrue="1">
      <formula>"CW 3240-R7"</formula>
    </cfRule>
  </conditionalFormatting>
  <conditionalFormatting sqref="D318:D319">
    <cfRule type="cellIs" priority="316" dxfId="564" operator="equal" stopIfTrue="1">
      <formula>"CW 2130-R11"</formula>
    </cfRule>
    <cfRule type="cellIs" priority="317" dxfId="564" operator="equal" stopIfTrue="1">
      <formula>"CW 3120-R2"</formula>
    </cfRule>
    <cfRule type="cellIs" priority="318" dxfId="564" operator="equal" stopIfTrue="1">
      <formula>"CW 3240-R7"</formula>
    </cfRule>
  </conditionalFormatting>
  <conditionalFormatting sqref="D308">
    <cfRule type="cellIs" priority="340" dxfId="564" operator="equal" stopIfTrue="1">
      <formula>"CW 2130-R11"</formula>
    </cfRule>
    <cfRule type="cellIs" priority="341" dxfId="564" operator="equal" stopIfTrue="1">
      <formula>"CW 3120-R2"</formula>
    </cfRule>
    <cfRule type="cellIs" priority="342" dxfId="564" operator="equal" stopIfTrue="1">
      <formula>"CW 3240-R7"</formula>
    </cfRule>
  </conditionalFormatting>
  <conditionalFormatting sqref="D290">
    <cfRule type="cellIs" priority="343" dxfId="564" operator="equal" stopIfTrue="1">
      <formula>"CW 2130-R11"</formula>
    </cfRule>
    <cfRule type="cellIs" priority="344" dxfId="564" operator="equal" stopIfTrue="1">
      <formula>"CW 3120-R2"</formula>
    </cfRule>
    <cfRule type="cellIs" priority="345" dxfId="564" operator="equal" stopIfTrue="1">
      <formula>"CW 3240-R7"</formula>
    </cfRule>
  </conditionalFormatting>
  <conditionalFormatting sqref="D306">
    <cfRule type="cellIs" priority="331" dxfId="564" operator="equal" stopIfTrue="1">
      <formula>"CW 2130-R11"</formula>
    </cfRule>
    <cfRule type="cellIs" priority="332" dxfId="564" operator="equal" stopIfTrue="1">
      <formula>"CW 3120-R2"</formula>
    </cfRule>
    <cfRule type="cellIs" priority="333" dxfId="564" operator="equal" stopIfTrue="1">
      <formula>"CW 3240-R7"</formula>
    </cfRule>
  </conditionalFormatting>
  <conditionalFormatting sqref="D301 D299">
    <cfRule type="cellIs" priority="328" dxfId="564" operator="equal" stopIfTrue="1">
      <formula>"CW 2130-R11"</formula>
    </cfRule>
    <cfRule type="cellIs" priority="329" dxfId="564" operator="equal" stopIfTrue="1">
      <formula>"CW 3120-R2"</formula>
    </cfRule>
    <cfRule type="cellIs" priority="330" dxfId="564" operator="equal" stopIfTrue="1">
      <formula>"CW 3240-R7"</formula>
    </cfRule>
  </conditionalFormatting>
  <conditionalFormatting sqref="D303">
    <cfRule type="cellIs" priority="337" dxfId="564" operator="equal" stopIfTrue="1">
      <formula>"CW 2130-R11"</formula>
    </cfRule>
    <cfRule type="cellIs" priority="338" dxfId="564" operator="equal" stopIfTrue="1">
      <formula>"CW 3120-R2"</formula>
    </cfRule>
    <cfRule type="cellIs" priority="339" dxfId="564" operator="equal" stopIfTrue="1">
      <formula>"CW 3240-R7"</formula>
    </cfRule>
  </conditionalFormatting>
  <conditionalFormatting sqref="D304">
    <cfRule type="cellIs" priority="334" dxfId="564" operator="equal" stopIfTrue="1">
      <formula>"CW 2130-R11"</formula>
    </cfRule>
    <cfRule type="cellIs" priority="335" dxfId="564" operator="equal" stopIfTrue="1">
      <formula>"CW 3120-R2"</formula>
    </cfRule>
    <cfRule type="cellIs" priority="336" dxfId="564" operator="equal" stopIfTrue="1">
      <formula>"CW 3240-R7"</formula>
    </cfRule>
  </conditionalFormatting>
  <conditionalFormatting sqref="D302">
    <cfRule type="cellIs" priority="322" dxfId="564" operator="equal" stopIfTrue="1">
      <formula>"CW 2130-R11"</formula>
    </cfRule>
    <cfRule type="cellIs" priority="323" dxfId="564" operator="equal" stopIfTrue="1">
      <formula>"CW 3120-R2"</formula>
    </cfRule>
    <cfRule type="cellIs" priority="324" dxfId="564" operator="equal" stopIfTrue="1">
      <formula>"CW 3240-R7"</formula>
    </cfRule>
  </conditionalFormatting>
  <conditionalFormatting sqref="D300">
    <cfRule type="cellIs" priority="325" dxfId="564" operator="equal" stopIfTrue="1">
      <formula>"CW 2130-R11"</formula>
    </cfRule>
    <cfRule type="cellIs" priority="326" dxfId="564" operator="equal" stopIfTrue="1">
      <formula>"CW 3120-R2"</formula>
    </cfRule>
    <cfRule type="cellIs" priority="327" dxfId="564" operator="equal" stopIfTrue="1">
      <formula>"CW 3240-R7"</formula>
    </cfRule>
  </conditionalFormatting>
  <conditionalFormatting sqref="D321:D323">
    <cfRule type="cellIs" priority="313" dxfId="564" operator="equal" stopIfTrue="1">
      <formula>"CW 2130-R11"</formula>
    </cfRule>
    <cfRule type="cellIs" priority="314" dxfId="564" operator="equal" stopIfTrue="1">
      <formula>"CW 3120-R2"</formula>
    </cfRule>
    <cfRule type="cellIs" priority="315" dxfId="564" operator="equal" stopIfTrue="1">
      <formula>"CW 3240-R7"</formula>
    </cfRule>
  </conditionalFormatting>
  <conditionalFormatting sqref="D311">
    <cfRule type="cellIs" priority="310" dxfId="564" operator="equal" stopIfTrue="1">
      <formula>"CW 2130-R11"</formula>
    </cfRule>
    <cfRule type="cellIs" priority="311" dxfId="564" operator="equal" stopIfTrue="1">
      <formula>"CW 3120-R2"</formula>
    </cfRule>
    <cfRule type="cellIs" priority="312" dxfId="564" operator="equal" stopIfTrue="1">
      <formula>"CW 3240-R7"</formula>
    </cfRule>
  </conditionalFormatting>
  <conditionalFormatting sqref="D327">
    <cfRule type="cellIs" priority="307" dxfId="564" operator="equal" stopIfTrue="1">
      <formula>"CW 2130-R11"</formula>
    </cfRule>
    <cfRule type="cellIs" priority="308" dxfId="564" operator="equal" stopIfTrue="1">
      <formula>"CW 3120-R2"</formula>
    </cfRule>
    <cfRule type="cellIs" priority="309" dxfId="564" operator="equal" stopIfTrue="1">
      <formula>"CW 3240-R7"</formula>
    </cfRule>
  </conditionalFormatting>
  <conditionalFormatting sqref="D328">
    <cfRule type="cellIs" priority="304" dxfId="564" operator="equal" stopIfTrue="1">
      <formula>"CW 2130-R11"</formula>
    </cfRule>
    <cfRule type="cellIs" priority="305" dxfId="564" operator="equal" stopIfTrue="1">
      <formula>"CW 3120-R2"</formula>
    </cfRule>
    <cfRule type="cellIs" priority="306" dxfId="564" operator="equal" stopIfTrue="1">
      <formula>"CW 3240-R7"</formula>
    </cfRule>
  </conditionalFormatting>
  <conditionalFormatting sqref="D346">
    <cfRule type="cellIs" priority="286" dxfId="564" operator="equal" stopIfTrue="1">
      <formula>"CW 2130-R11"</formula>
    </cfRule>
    <cfRule type="cellIs" priority="287" dxfId="564" operator="equal" stopIfTrue="1">
      <formula>"CW 3120-R2"</formula>
    </cfRule>
    <cfRule type="cellIs" priority="288" dxfId="564" operator="equal" stopIfTrue="1">
      <formula>"CW 3240-R7"</formula>
    </cfRule>
  </conditionalFormatting>
  <conditionalFormatting sqref="D330">
    <cfRule type="cellIs" priority="298" dxfId="564" operator="equal" stopIfTrue="1">
      <formula>"CW 2130-R11"</formula>
    </cfRule>
    <cfRule type="cellIs" priority="299" dxfId="564" operator="equal" stopIfTrue="1">
      <formula>"CW 3120-R2"</formula>
    </cfRule>
    <cfRule type="cellIs" priority="300" dxfId="564" operator="equal" stopIfTrue="1">
      <formula>"CW 3240-R7"</formula>
    </cfRule>
  </conditionalFormatting>
  <conditionalFormatting sqref="D332:D338">
    <cfRule type="cellIs" priority="301" dxfId="564" operator="equal" stopIfTrue="1">
      <formula>"CW 2130-R11"</formula>
    </cfRule>
    <cfRule type="cellIs" priority="302" dxfId="564" operator="equal" stopIfTrue="1">
      <formula>"CW 3120-R2"</formula>
    </cfRule>
    <cfRule type="cellIs" priority="303" dxfId="564" operator="equal" stopIfTrue="1">
      <formula>"CW 3240-R7"</formula>
    </cfRule>
  </conditionalFormatting>
  <conditionalFormatting sqref="D331">
    <cfRule type="cellIs" priority="295" dxfId="564" operator="equal" stopIfTrue="1">
      <formula>"CW 2130-R11"</formula>
    </cfRule>
    <cfRule type="cellIs" priority="296" dxfId="564" operator="equal" stopIfTrue="1">
      <formula>"CW 3120-R2"</formula>
    </cfRule>
    <cfRule type="cellIs" priority="297" dxfId="564" operator="equal" stopIfTrue="1">
      <formula>"CW 3240-R7"</formula>
    </cfRule>
  </conditionalFormatting>
  <conditionalFormatting sqref="D344">
    <cfRule type="cellIs" priority="292" dxfId="564" operator="equal" stopIfTrue="1">
      <formula>"CW 2130-R11"</formula>
    </cfRule>
    <cfRule type="cellIs" priority="293" dxfId="564" operator="equal" stopIfTrue="1">
      <formula>"CW 3120-R2"</formula>
    </cfRule>
    <cfRule type="cellIs" priority="294" dxfId="564" operator="equal" stopIfTrue="1">
      <formula>"CW 3240-R7"</formula>
    </cfRule>
  </conditionalFormatting>
  <conditionalFormatting sqref="D345">
    <cfRule type="cellIs" priority="289" dxfId="564" operator="equal" stopIfTrue="1">
      <formula>"CW 2130-R11"</formula>
    </cfRule>
    <cfRule type="cellIs" priority="290" dxfId="564" operator="equal" stopIfTrue="1">
      <formula>"CW 3120-R2"</formula>
    </cfRule>
    <cfRule type="cellIs" priority="291" dxfId="564" operator="equal" stopIfTrue="1">
      <formula>"CW 3240-R7"</formula>
    </cfRule>
  </conditionalFormatting>
  <conditionalFormatting sqref="D348">
    <cfRule type="cellIs" priority="283" dxfId="564" operator="equal" stopIfTrue="1">
      <formula>"CW 2130-R11"</formula>
    </cfRule>
    <cfRule type="cellIs" priority="284" dxfId="564" operator="equal" stopIfTrue="1">
      <formula>"CW 3120-R2"</formula>
    </cfRule>
    <cfRule type="cellIs" priority="285" dxfId="564" operator="equal" stopIfTrue="1">
      <formula>"CW 3240-R7"</formula>
    </cfRule>
  </conditionalFormatting>
  <conditionalFormatting sqref="D351:D352">
    <cfRule type="cellIs" priority="280" dxfId="564" operator="equal" stopIfTrue="1">
      <formula>"CW 2130-R11"</formula>
    </cfRule>
    <cfRule type="cellIs" priority="281" dxfId="564" operator="equal" stopIfTrue="1">
      <formula>"CW 3120-R2"</formula>
    </cfRule>
    <cfRule type="cellIs" priority="282" dxfId="564" operator="equal" stopIfTrue="1">
      <formula>"CW 3240-R7"</formula>
    </cfRule>
  </conditionalFormatting>
  <conditionalFormatting sqref="D354:D356">
    <cfRule type="cellIs" priority="277" dxfId="564" operator="equal" stopIfTrue="1">
      <formula>"CW 2130-R11"</formula>
    </cfRule>
    <cfRule type="cellIs" priority="278" dxfId="564" operator="equal" stopIfTrue="1">
      <formula>"CW 3120-R2"</formula>
    </cfRule>
    <cfRule type="cellIs" priority="279" dxfId="564" operator="equal" stopIfTrue="1">
      <formula>"CW 3240-R7"</formula>
    </cfRule>
  </conditionalFormatting>
  <conditionalFormatting sqref="D63">
    <cfRule type="cellIs" priority="268" dxfId="564" operator="equal" stopIfTrue="1">
      <formula>"CW 2130-R11"</formula>
    </cfRule>
    <cfRule type="cellIs" priority="269" dxfId="564" operator="equal" stopIfTrue="1">
      <formula>"CW 3120-R2"</formula>
    </cfRule>
    <cfRule type="cellIs" priority="270" dxfId="564" operator="equal" stopIfTrue="1">
      <formula>"CW 3240-R7"</formula>
    </cfRule>
  </conditionalFormatting>
  <conditionalFormatting sqref="D18">
    <cfRule type="cellIs" priority="274" dxfId="564" operator="equal" stopIfTrue="1">
      <formula>"CW 2130-R11"</formula>
    </cfRule>
    <cfRule type="cellIs" priority="275" dxfId="564" operator="equal" stopIfTrue="1">
      <formula>"CW 3120-R2"</formula>
    </cfRule>
    <cfRule type="cellIs" priority="276" dxfId="564" operator="equal" stopIfTrue="1">
      <formula>"CW 3240-R7"</formula>
    </cfRule>
  </conditionalFormatting>
  <conditionalFormatting sqref="D13">
    <cfRule type="cellIs" priority="271" dxfId="564" operator="equal" stopIfTrue="1">
      <formula>"CW 2130-R11"</formula>
    </cfRule>
    <cfRule type="cellIs" priority="272" dxfId="564" operator="equal" stopIfTrue="1">
      <formula>"CW 3120-R2"</formula>
    </cfRule>
    <cfRule type="cellIs" priority="273" dxfId="564" operator="equal" stopIfTrue="1">
      <formula>"CW 3240-R7"</formula>
    </cfRule>
  </conditionalFormatting>
  <conditionalFormatting sqref="D98">
    <cfRule type="cellIs" priority="265" dxfId="564" operator="equal" stopIfTrue="1">
      <formula>"CW 2130-R11"</formula>
    </cfRule>
    <cfRule type="cellIs" priority="266" dxfId="564" operator="equal" stopIfTrue="1">
      <formula>"CW 3120-R2"</formula>
    </cfRule>
    <cfRule type="cellIs" priority="267" dxfId="564" operator="equal" stopIfTrue="1">
      <formula>"CW 3240-R7"</formula>
    </cfRule>
  </conditionalFormatting>
  <conditionalFormatting sqref="D134">
    <cfRule type="cellIs" priority="262" dxfId="564" operator="equal" stopIfTrue="1">
      <formula>"CW 2130-R11"</formula>
    </cfRule>
    <cfRule type="cellIs" priority="263" dxfId="564" operator="equal" stopIfTrue="1">
      <formula>"CW 3120-R2"</formula>
    </cfRule>
    <cfRule type="cellIs" priority="264" dxfId="564" operator="equal" stopIfTrue="1">
      <formula>"CW 3240-R7"</formula>
    </cfRule>
  </conditionalFormatting>
  <conditionalFormatting sqref="D49">
    <cfRule type="cellIs" priority="259" dxfId="564" operator="equal" stopIfTrue="1">
      <formula>"CW 2130-R11"</formula>
    </cfRule>
    <cfRule type="cellIs" priority="260" dxfId="564" operator="equal" stopIfTrue="1">
      <formula>"CW 3120-R2"</formula>
    </cfRule>
    <cfRule type="cellIs" priority="261" dxfId="564" operator="equal" stopIfTrue="1">
      <formula>"CW 3240-R7"</formula>
    </cfRule>
  </conditionalFormatting>
  <conditionalFormatting sqref="D81">
    <cfRule type="cellIs" priority="256" dxfId="564" operator="equal" stopIfTrue="1">
      <formula>"CW 2130-R11"</formula>
    </cfRule>
    <cfRule type="cellIs" priority="257" dxfId="564" operator="equal" stopIfTrue="1">
      <formula>"CW 3120-R2"</formula>
    </cfRule>
    <cfRule type="cellIs" priority="258" dxfId="564" operator="equal" stopIfTrue="1">
      <formula>"CW 3240-R7"</formula>
    </cfRule>
  </conditionalFormatting>
  <conditionalFormatting sqref="D126">
    <cfRule type="cellIs" priority="253" dxfId="564" operator="equal" stopIfTrue="1">
      <formula>"CW 2130-R11"</formula>
    </cfRule>
    <cfRule type="cellIs" priority="254" dxfId="564" operator="equal" stopIfTrue="1">
      <formula>"CW 3120-R2"</formula>
    </cfRule>
    <cfRule type="cellIs" priority="255" dxfId="564" operator="equal" stopIfTrue="1">
      <formula>"CW 3240-R7"</formula>
    </cfRule>
  </conditionalFormatting>
  <conditionalFormatting sqref="D121">
    <cfRule type="cellIs" priority="250" dxfId="564" operator="equal" stopIfTrue="1">
      <formula>"CW 2130-R11"</formula>
    </cfRule>
    <cfRule type="cellIs" priority="251" dxfId="564" operator="equal" stopIfTrue="1">
      <formula>"CW 3120-R2"</formula>
    </cfRule>
    <cfRule type="cellIs" priority="252" dxfId="564" operator="equal" stopIfTrue="1">
      <formula>"CW 3240-R7"</formula>
    </cfRule>
  </conditionalFormatting>
  <conditionalFormatting sqref="D127">
    <cfRule type="cellIs" priority="247" dxfId="564" operator="equal" stopIfTrue="1">
      <formula>"CW 2130-R11"</formula>
    </cfRule>
    <cfRule type="cellIs" priority="248" dxfId="564" operator="equal" stopIfTrue="1">
      <formula>"CW 3120-R2"</formula>
    </cfRule>
    <cfRule type="cellIs" priority="249" dxfId="564" operator="equal" stopIfTrue="1">
      <formula>"CW 3240-R7"</formula>
    </cfRule>
  </conditionalFormatting>
  <conditionalFormatting sqref="D207">
    <cfRule type="cellIs" priority="244" dxfId="564" operator="equal" stopIfTrue="1">
      <formula>"CW 2130-R11"</formula>
    </cfRule>
    <cfRule type="cellIs" priority="245" dxfId="564" operator="equal" stopIfTrue="1">
      <formula>"CW 3120-R2"</formula>
    </cfRule>
    <cfRule type="cellIs" priority="246" dxfId="564" operator="equal" stopIfTrue="1">
      <formula>"CW 3240-R7"</formula>
    </cfRule>
  </conditionalFormatting>
  <conditionalFormatting sqref="D298">
    <cfRule type="cellIs" priority="241" dxfId="564" operator="equal" stopIfTrue="1">
      <formula>"CW 2130-R11"</formula>
    </cfRule>
    <cfRule type="cellIs" priority="242" dxfId="564" operator="equal" stopIfTrue="1">
      <formula>"CW 3120-R2"</formula>
    </cfRule>
    <cfRule type="cellIs" priority="243" dxfId="564" operator="equal" stopIfTrue="1">
      <formula>"CW 3240-R7"</formula>
    </cfRule>
  </conditionalFormatting>
  <conditionalFormatting sqref="D196">
    <cfRule type="cellIs" priority="238" dxfId="564" operator="equal" stopIfTrue="1">
      <formula>"CW 2130-R11"</formula>
    </cfRule>
    <cfRule type="cellIs" priority="239" dxfId="564" operator="equal" stopIfTrue="1">
      <formula>"CW 3120-R2"</formula>
    </cfRule>
    <cfRule type="cellIs" priority="240" dxfId="564" operator="equal" stopIfTrue="1">
      <formula>"CW 3240-R7"</formula>
    </cfRule>
  </conditionalFormatting>
  <conditionalFormatting sqref="D62">
    <cfRule type="cellIs" priority="229" dxfId="564" operator="equal" stopIfTrue="1">
      <formula>"CW 2130-R11"</formula>
    </cfRule>
    <cfRule type="cellIs" priority="230" dxfId="564" operator="equal" stopIfTrue="1">
      <formula>"CW 3120-R2"</formula>
    </cfRule>
    <cfRule type="cellIs" priority="231" dxfId="564" operator="equal" stopIfTrue="1">
      <formula>"CW 3240-R7"</formula>
    </cfRule>
  </conditionalFormatting>
  <conditionalFormatting sqref="D97">
    <cfRule type="cellIs" priority="235" dxfId="564" operator="equal" stopIfTrue="1">
      <formula>"CW 2130-R11"</formula>
    </cfRule>
    <cfRule type="cellIs" priority="236" dxfId="564" operator="equal" stopIfTrue="1">
      <formula>"CW 3120-R2"</formula>
    </cfRule>
    <cfRule type="cellIs" priority="237" dxfId="564" operator="equal" stopIfTrue="1">
      <formula>"CW 3240-R7"</formula>
    </cfRule>
  </conditionalFormatting>
  <conditionalFormatting sqref="D30">
    <cfRule type="cellIs" priority="232" dxfId="564" operator="equal" stopIfTrue="1">
      <formula>"CW 2130-R11"</formula>
    </cfRule>
    <cfRule type="cellIs" priority="233" dxfId="564" operator="equal" stopIfTrue="1">
      <formula>"CW 3120-R2"</formula>
    </cfRule>
    <cfRule type="cellIs" priority="234" dxfId="564" operator="equal" stopIfTrue="1">
      <formula>"CW 3240-R7"</formula>
    </cfRule>
  </conditionalFormatting>
  <conditionalFormatting sqref="D203">
    <cfRule type="cellIs" priority="223" dxfId="564" operator="equal" stopIfTrue="1">
      <formula>"CW 2130-R11"</formula>
    </cfRule>
    <cfRule type="cellIs" priority="224" dxfId="564" operator="equal" stopIfTrue="1">
      <formula>"CW 3120-R2"</formula>
    </cfRule>
    <cfRule type="cellIs" priority="225" dxfId="564" operator="equal" stopIfTrue="1">
      <formula>"CW 3240-R7"</formula>
    </cfRule>
  </conditionalFormatting>
  <conditionalFormatting sqref="D206">
    <cfRule type="cellIs" priority="226" dxfId="564" operator="equal" stopIfTrue="1">
      <formula>"CW 2130-R11"</formula>
    </cfRule>
    <cfRule type="cellIs" priority="227" dxfId="564" operator="equal" stopIfTrue="1">
      <formula>"CW 3120-R2"</formula>
    </cfRule>
    <cfRule type="cellIs" priority="228" dxfId="564" operator="equal" stopIfTrue="1">
      <formula>"CW 3240-R7"</formula>
    </cfRule>
  </conditionalFormatting>
  <conditionalFormatting sqref="D261">
    <cfRule type="cellIs" priority="220" dxfId="564" operator="equal" stopIfTrue="1">
      <formula>"CW 2130-R11"</formula>
    </cfRule>
    <cfRule type="cellIs" priority="221" dxfId="564" operator="equal" stopIfTrue="1">
      <formula>"CW 3120-R2"</formula>
    </cfRule>
    <cfRule type="cellIs" priority="222" dxfId="564" operator="equal" stopIfTrue="1">
      <formula>"CW 3240-R7"</formula>
    </cfRule>
  </conditionalFormatting>
  <conditionalFormatting sqref="D271">
    <cfRule type="cellIs" priority="217" dxfId="564" operator="equal" stopIfTrue="1">
      <formula>"CW 2130-R11"</formula>
    </cfRule>
    <cfRule type="cellIs" priority="218" dxfId="564" operator="equal" stopIfTrue="1">
      <formula>"CW 3120-R2"</formula>
    </cfRule>
    <cfRule type="cellIs" priority="219" dxfId="564" operator="equal" stopIfTrue="1">
      <formula>"CW 3240-R7"</formula>
    </cfRule>
  </conditionalFormatting>
  <conditionalFormatting sqref="D130">
    <cfRule type="cellIs" priority="214" dxfId="564" operator="equal" stopIfTrue="1">
      <formula>"CW 2130-R11"</formula>
    </cfRule>
    <cfRule type="cellIs" priority="215" dxfId="564" operator="equal" stopIfTrue="1">
      <formula>"CW 3120-R2"</formula>
    </cfRule>
    <cfRule type="cellIs" priority="216" dxfId="564" operator="equal" stopIfTrue="1">
      <formula>"CW 3240-R7"</formula>
    </cfRule>
  </conditionalFormatting>
  <conditionalFormatting sqref="D129">
    <cfRule type="cellIs" priority="211" dxfId="564" operator="equal" stopIfTrue="1">
      <formula>"CW 2130-R11"</formula>
    </cfRule>
    <cfRule type="cellIs" priority="212" dxfId="564" operator="equal" stopIfTrue="1">
      <formula>"CW 3120-R2"</formula>
    </cfRule>
    <cfRule type="cellIs" priority="213" dxfId="564" operator="equal" stopIfTrue="1">
      <formula>"CW 3240-R7"</formula>
    </cfRule>
  </conditionalFormatting>
  <conditionalFormatting sqref="D128">
    <cfRule type="cellIs" priority="208" dxfId="564" operator="equal" stopIfTrue="1">
      <formula>"CW 2130-R11"</formula>
    </cfRule>
    <cfRule type="cellIs" priority="209" dxfId="564" operator="equal" stopIfTrue="1">
      <formula>"CW 3120-R2"</formula>
    </cfRule>
    <cfRule type="cellIs" priority="210" dxfId="564" operator="equal" stopIfTrue="1">
      <formula>"CW 3240-R7"</formula>
    </cfRule>
  </conditionalFormatting>
  <conditionalFormatting sqref="D91 D89">
    <cfRule type="cellIs" priority="205" dxfId="564" operator="equal" stopIfTrue="1">
      <formula>"CW 2130-R11"</formula>
    </cfRule>
    <cfRule type="cellIs" priority="206" dxfId="564" operator="equal" stopIfTrue="1">
      <formula>"CW 3120-R2"</formula>
    </cfRule>
    <cfRule type="cellIs" priority="207" dxfId="564" operator="equal" stopIfTrue="1">
      <formula>"CW 3240-R7"</formula>
    </cfRule>
  </conditionalFormatting>
  <conditionalFormatting sqref="D92">
    <cfRule type="cellIs" priority="199" dxfId="564" operator="equal" stopIfTrue="1">
      <formula>"CW 2130-R11"</formula>
    </cfRule>
    <cfRule type="cellIs" priority="200" dxfId="564" operator="equal" stopIfTrue="1">
      <formula>"CW 3120-R2"</formula>
    </cfRule>
    <cfRule type="cellIs" priority="201" dxfId="564" operator="equal" stopIfTrue="1">
      <formula>"CW 3240-R7"</formula>
    </cfRule>
  </conditionalFormatting>
  <conditionalFormatting sqref="D90">
    <cfRule type="cellIs" priority="202" dxfId="564" operator="equal" stopIfTrue="1">
      <formula>"CW 2130-R11"</formula>
    </cfRule>
    <cfRule type="cellIs" priority="203" dxfId="564" operator="equal" stopIfTrue="1">
      <formula>"CW 3120-R2"</formula>
    </cfRule>
    <cfRule type="cellIs" priority="204" dxfId="564" operator="equal" stopIfTrue="1">
      <formula>"CW 3240-R7"</formula>
    </cfRule>
  </conditionalFormatting>
  <conditionalFormatting sqref="D56 D54">
    <cfRule type="cellIs" priority="196" dxfId="564" operator="equal" stopIfTrue="1">
      <formula>"CW 2130-R11"</formula>
    </cfRule>
    <cfRule type="cellIs" priority="197" dxfId="564" operator="equal" stopIfTrue="1">
      <formula>"CW 3120-R2"</formula>
    </cfRule>
    <cfRule type="cellIs" priority="198" dxfId="564" operator="equal" stopIfTrue="1">
      <formula>"CW 3240-R7"</formula>
    </cfRule>
  </conditionalFormatting>
  <conditionalFormatting sqref="D57">
    <cfRule type="cellIs" priority="190" dxfId="564" operator="equal" stopIfTrue="1">
      <formula>"CW 2130-R11"</formula>
    </cfRule>
    <cfRule type="cellIs" priority="191" dxfId="564" operator="equal" stopIfTrue="1">
      <formula>"CW 3120-R2"</formula>
    </cfRule>
    <cfRule type="cellIs" priority="192" dxfId="564" operator="equal" stopIfTrue="1">
      <formula>"CW 3240-R7"</formula>
    </cfRule>
  </conditionalFormatting>
  <conditionalFormatting sqref="D55">
    <cfRule type="cellIs" priority="193" dxfId="564" operator="equal" stopIfTrue="1">
      <formula>"CW 2130-R11"</formula>
    </cfRule>
    <cfRule type="cellIs" priority="194" dxfId="564" operator="equal" stopIfTrue="1">
      <formula>"CW 3120-R2"</formula>
    </cfRule>
    <cfRule type="cellIs" priority="195" dxfId="564" operator="equal" stopIfTrue="1">
      <formula>"CW 3240-R7"</formula>
    </cfRule>
  </conditionalFormatting>
  <conditionalFormatting sqref="D347">
    <cfRule type="cellIs" priority="187" dxfId="564" operator="equal" stopIfTrue="1">
      <formula>"CW 2130-R11"</formula>
    </cfRule>
    <cfRule type="cellIs" priority="188" dxfId="564" operator="equal" stopIfTrue="1">
      <formula>"CW 3120-R2"</formula>
    </cfRule>
    <cfRule type="cellIs" priority="189" dxfId="564" operator="equal" stopIfTrue="1">
      <formula>"CW 3240-R7"</formula>
    </cfRule>
  </conditionalFormatting>
  <conditionalFormatting sqref="D342 D340">
    <cfRule type="cellIs" priority="184" dxfId="564" operator="equal" stopIfTrue="1">
      <formula>"CW 2130-R11"</formula>
    </cfRule>
    <cfRule type="cellIs" priority="185" dxfId="564" operator="equal" stopIfTrue="1">
      <formula>"CW 3120-R2"</formula>
    </cfRule>
    <cfRule type="cellIs" priority="186" dxfId="564" operator="equal" stopIfTrue="1">
      <formula>"CW 3240-R7"</formula>
    </cfRule>
  </conditionalFormatting>
  <conditionalFormatting sqref="D343">
    <cfRule type="cellIs" priority="178" dxfId="564" operator="equal" stopIfTrue="1">
      <formula>"CW 2130-R11"</formula>
    </cfRule>
    <cfRule type="cellIs" priority="179" dxfId="564" operator="equal" stopIfTrue="1">
      <formula>"CW 3120-R2"</formula>
    </cfRule>
    <cfRule type="cellIs" priority="180" dxfId="564" operator="equal" stopIfTrue="1">
      <formula>"CW 3240-R7"</formula>
    </cfRule>
  </conditionalFormatting>
  <conditionalFormatting sqref="D341">
    <cfRule type="cellIs" priority="181" dxfId="564" operator="equal" stopIfTrue="1">
      <formula>"CW 2130-R11"</formula>
    </cfRule>
    <cfRule type="cellIs" priority="182" dxfId="564" operator="equal" stopIfTrue="1">
      <formula>"CW 3120-R2"</formula>
    </cfRule>
    <cfRule type="cellIs" priority="183" dxfId="564" operator="equal" stopIfTrue="1">
      <formula>"CW 3240-R7"</formula>
    </cfRule>
  </conditionalFormatting>
  <conditionalFormatting sqref="D23 D21">
    <cfRule type="cellIs" priority="175" dxfId="564" operator="equal" stopIfTrue="1">
      <formula>"CW 2130-R11"</formula>
    </cfRule>
    <cfRule type="cellIs" priority="176" dxfId="564" operator="equal" stopIfTrue="1">
      <formula>"CW 3120-R2"</formula>
    </cfRule>
    <cfRule type="cellIs" priority="177" dxfId="564" operator="equal" stopIfTrue="1">
      <formula>"CW 3240-R7"</formula>
    </cfRule>
  </conditionalFormatting>
  <conditionalFormatting sqref="D24">
    <cfRule type="cellIs" priority="169" dxfId="564" operator="equal" stopIfTrue="1">
      <formula>"CW 2130-R11"</formula>
    </cfRule>
    <cfRule type="cellIs" priority="170" dxfId="564" operator="equal" stopIfTrue="1">
      <formula>"CW 3120-R2"</formula>
    </cfRule>
    <cfRule type="cellIs" priority="171" dxfId="564" operator="equal" stopIfTrue="1">
      <formula>"CW 3240-R7"</formula>
    </cfRule>
  </conditionalFormatting>
  <conditionalFormatting sqref="D22">
    <cfRule type="cellIs" priority="172" dxfId="564" operator="equal" stopIfTrue="1">
      <formula>"CW 2130-R11"</formula>
    </cfRule>
    <cfRule type="cellIs" priority="173" dxfId="564" operator="equal" stopIfTrue="1">
      <formula>"CW 3120-R2"</formula>
    </cfRule>
    <cfRule type="cellIs" priority="174" dxfId="564" operator="equal" stopIfTrue="1">
      <formula>"CW 3240-R7"</formula>
    </cfRule>
  </conditionalFormatting>
  <conditionalFormatting sqref="D160">
    <cfRule type="cellIs" priority="166" dxfId="564" operator="equal" stopIfTrue="1">
      <formula>"CW 2130-R11"</formula>
    </cfRule>
    <cfRule type="cellIs" priority="167" dxfId="564" operator="equal" stopIfTrue="1">
      <formula>"CW 3120-R2"</formula>
    </cfRule>
    <cfRule type="cellIs" priority="168" dxfId="564" operator="equal" stopIfTrue="1">
      <formula>"CW 3240-R7"</formula>
    </cfRule>
  </conditionalFormatting>
  <conditionalFormatting sqref="D256">
    <cfRule type="cellIs" priority="163" dxfId="564" operator="equal" stopIfTrue="1">
      <formula>"CW 2130-R11"</formula>
    </cfRule>
    <cfRule type="cellIs" priority="164" dxfId="564" operator="equal" stopIfTrue="1">
      <formula>"CW 3120-R2"</formula>
    </cfRule>
    <cfRule type="cellIs" priority="165" dxfId="564" operator="equal" stopIfTrue="1">
      <formula>"CW 3240-R7"</formula>
    </cfRule>
  </conditionalFormatting>
  <conditionalFormatting sqref="D291">
    <cfRule type="cellIs" priority="160" dxfId="564" operator="equal" stopIfTrue="1">
      <formula>"CW 2130-R11"</formula>
    </cfRule>
    <cfRule type="cellIs" priority="161" dxfId="564" operator="equal" stopIfTrue="1">
      <formula>"CW 3120-R2"</formula>
    </cfRule>
    <cfRule type="cellIs" priority="162" dxfId="564" operator="equal" stopIfTrue="1">
      <formula>"CW 3240-R7"</formula>
    </cfRule>
  </conditionalFormatting>
  <conditionalFormatting sqref="D29">
    <cfRule type="cellIs" priority="157" dxfId="564" operator="equal" stopIfTrue="1">
      <formula>"CW 2130-R11"</formula>
    </cfRule>
    <cfRule type="cellIs" priority="158" dxfId="564" operator="equal" stopIfTrue="1">
      <formula>"CW 3120-R2"</formula>
    </cfRule>
    <cfRule type="cellIs" priority="159" dxfId="564" operator="equal" stopIfTrue="1">
      <formula>"CW 3240-R7"</formula>
    </cfRule>
  </conditionalFormatting>
  <conditionalFormatting sqref="D103">
    <cfRule type="cellIs" priority="154" dxfId="564" operator="equal" stopIfTrue="1">
      <formula>"CW 2130-R11"</formula>
    </cfRule>
    <cfRule type="cellIs" priority="155" dxfId="564" operator="equal" stopIfTrue="1">
      <formula>"CW 3120-R2"</formula>
    </cfRule>
    <cfRule type="cellIs" priority="156" dxfId="564" operator="equal" stopIfTrue="1">
      <formula>"CW 3240-R7"</formula>
    </cfRule>
  </conditionalFormatting>
  <conditionalFormatting sqref="D65">
    <cfRule type="cellIs" priority="148" dxfId="564" operator="equal" stopIfTrue="1">
      <formula>"CW 2130-R11"</formula>
    </cfRule>
    <cfRule type="cellIs" priority="149" dxfId="564" operator="equal" stopIfTrue="1">
      <formula>"CW 3120-R2"</formula>
    </cfRule>
    <cfRule type="cellIs" priority="150" dxfId="564" operator="equal" stopIfTrue="1">
      <formula>"CW 3240-R7"</formula>
    </cfRule>
  </conditionalFormatting>
  <conditionalFormatting sqref="D140">
    <cfRule type="cellIs" priority="151" dxfId="564" operator="equal" stopIfTrue="1">
      <formula>"CW 2130-R11"</formula>
    </cfRule>
    <cfRule type="cellIs" priority="152" dxfId="564" operator="equal" stopIfTrue="1">
      <formula>"CW 3120-R2"</formula>
    </cfRule>
    <cfRule type="cellIs" priority="153" dxfId="564" operator="equal" stopIfTrue="1">
      <formula>"CW 3240-R7"</formula>
    </cfRule>
  </conditionalFormatting>
  <conditionalFormatting sqref="D182:D183">
    <cfRule type="cellIs" priority="145" dxfId="564" operator="equal" stopIfTrue="1">
      <formula>"CW 2130-R11"</formula>
    </cfRule>
    <cfRule type="cellIs" priority="146" dxfId="564" operator="equal" stopIfTrue="1">
      <formula>"CW 3120-R2"</formula>
    </cfRule>
    <cfRule type="cellIs" priority="147" dxfId="564" operator="equal" stopIfTrue="1">
      <formula>"CW 3240-R7"</formula>
    </cfRule>
  </conditionalFormatting>
  <conditionalFormatting sqref="D312">
    <cfRule type="cellIs" priority="142" dxfId="564" operator="equal" stopIfTrue="1">
      <formula>"CW 2130-R11"</formula>
    </cfRule>
    <cfRule type="cellIs" priority="143" dxfId="564" operator="equal" stopIfTrue="1">
      <formula>"CW 3120-R2"</formula>
    </cfRule>
    <cfRule type="cellIs" priority="144" dxfId="564" operator="equal" stopIfTrue="1">
      <formula>"CW 3240-R7"</formula>
    </cfRule>
  </conditionalFormatting>
  <conditionalFormatting sqref="D66:D68">
    <cfRule type="cellIs" priority="139" dxfId="564" operator="equal" stopIfTrue="1">
      <formula>"CW 2130-R11"</formula>
    </cfRule>
    <cfRule type="cellIs" priority="140" dxfId="564" operator="equal" stopIfTrue="1">
      <formula>"CW 3120-R2"</formula>
    </cfRule>
    <cfRule type="cellIs" priority="141" dxfId="564" operator="equal" stopIfTrue="1">
      <formula>"CW 3240-R7"</formula>
    </cfRule>
  </conditionalFormatting>
  <conditionalFormatting sqref="D148">
    <cfRule type="cellIs" priority="136" dxfId="564" operator="equal" stopIfTrue="1">
      <formula>"CW 2130-R11"</formula>
    </cfRule>
    <cfRule type="cellIs" priority="137" dxfId="564" operator="equal" stopIfTrue="1">
      <formula>"CW 3120-R2"</formula>
    </cfRule>
    <cfRule type="cellIs" priority="138" dxfId="564" operator="equal" stopIfTrue="1">
      <formula>"CW 3240-R7"</formula>
    </cfRule>
  </conditionalFormatting>
  <conditionalFormatting sqref="D111">
    <cfRule type="cellIs" priority="133" dxfId="564" operator="equal" stopIfTrue="1">
      <formula>"CW 2130-R11"</formula>
    </cfRule>
    <cfRule type="cellIs" priority="134" dxfId="564" operator="equal" stopIfTrue="1">
      <formula>"CW 3120-R2"</formula>
    </cfRule>
    <cfRule type="cellIs" priority="135" dxfId="564" operator="equal" stopIfTrue="1">
      <formula>"CW 3240-R7"</formula>
    </cfRule>
  </conditionalFormatting>
  <conditionalFormatting sqref="D218">
    <cfRule type="cellIs" priority="127" dxfId="564" operator="equal" stopIfTrue="1">
      <formula>"CW 2130-R11"</formula>
    </cfRule>
    <cfRule type="cellIs" priority="128" dxfId="564" operator="equal" stopIfTrue="1">
      <formula>"CW 3120-R2"</formula>
    </cfRule>
    <cfRule type="cellIs" priority="129" dxfId="564" operator="equal" stopIfTrue="1">
      <formula>"CW 3240-R7"</formula>
    </cfRule>
  </conditionalFormatting>
  <conditionalFormatting sqref="D223:D226">
    <cfRule type="cellIs" priority="124" dxfId="564" operator="equal" stopIfTrue="1">
      <formula>"CW 2130-R11"</formula>
    </cfRule>
    <cfRule type="cellIs" priority="125" dxfId="564" operator="equal" stopIfTrue="1">
      <formula>"CW 3120-R2"</formula>
    </cfRule>
    <cfRule type="cellIs" priority="126" dxfId="564" operator="equal" stopIfTrue="1">
      <formula>"CW 3240-R7"</formula>
    </cfRule>
  </conditionalFormatting>
  <conditionalFormatting sqref="D235">
    <cfRule type="cellIs" priority="109" dxfId="564" operator="equal" stopIfTrue="1">
      <formula>"CW 2130-R11"</formula>
    </cfRule>
    <cfRule type="cellIs" priority="110" dxfId="564" operator="equal" stopIfTrue="1">
      <formula>"CW 3120-R2"</formula>
    </cfRule>
    <cfRule type="cellIs" priority="111" dxfId="564" operator="equal" stopIfTrue="1">
      <formula>"CW 3240-R7"</formula>
    </cfRule>
  </conditionalFormatting>
  <conditionalFormatting sqref="D221">
    <cfRule type="cellIs" priority="118" dxfId="564" operator="equal" stopIfTrue="1">
      <formula>"CW 2130-R11"</formula>
    </cfRule>
    <cfRule type="cellIs" priority="119" dxfId="564" operator="equal" stopIfTrue="1">
      <formula>"CW 3120-R2"</formula>
    </cfRule>
    <cfRule type="cellIs" priority="120" dxfId="564" operator="equal" stopIfTrue="1">
      <formula>"CW 3240-R7"</formula>
    </cfRule>
  </conditionalFormatting>
  <conditionalFormatting sqref="D233">
    <cfRule type="cellIs" priority="112" dxfId="564" operator="equal" stopIfTrue="1">
      <formula>"CW 2130-R11"</formula>
    </cfRule>
    <cfRule type="cellIs" priority="113" dxfId="564" operator="equal" stopIfTrue="1">
      <formula>"CW 3120-R2"</formula>
    </cfRule>
    <cfRule type="cellIs" priority="114" dxfId="564" operator="equal" stopIfTrue="1">
      <formula>"CW 3240-R7"</formula>
    </cfRule>
  </conditionalFormatting>
  <conditionalFormatting sqref="D217">
    <cfRule type="cellIs" priority="130" dxfId="564" operator="equal" stopIfTrue="1">
      <formula>"CW 2130-R11"</formula>
    </cfRule>
    <cfRule type="cellIs" priority="131" dxfId="564" operator="equal" stopIfTrue="1">
      <formula>"CW 3120-R2"</formula>
    </cfRule>
    <cfRule type="cellIs" priority="132" dxfId="564" operator="equal" stopIfTrue="1">
      <formula>"CW 3240-R7"</formula>
    </cfRule>
  </conditionalFormatting>
  <conditionalFormatting sqref="D230 D228">
    <cfRule type="cellIs" priority="106" dxfId="564" operator="equal" stopIfTrue="1">
      <formula>"CW 2130-R11"</formula>
    </cfRule>
    <cfRule type="cellIs" priority="107" dxfId="564" operator="equal" stopIfTrue="1">
      <formula>"CW 3120-R2"</formula>
    </cfRule>
    <cfRule type="cellIs" priority="108" dxfId="564" operator="equal" stopIfTrue="1">
      <formula>"CW 3240-R7"</formula>
    </cfRule>
  </conditionalFormatting>
  <conditionalFormatting sqref="D236">
    <cfRule type="cellIs" priority="97" dxfId="564" operator="equal" stopIfTrue="1">
      <formula>"CW 2130-R11"</formula>
    </cfRule>
    <cfRule type="cellIs" priority="98" dxfId="564" operator="equal" stopIfTrue="1">
      <formula>"CW 3120-R2"</formula>
    </cfRule>
    <cfRule type="cellIs" priority="99" dxfId="564" operator="equal" stopIfTrue="1">
      <formula>"CW 3240-R7"</formula>
    </cfRule>
  </conditionalFormatting>
  <conditionalFormatting sqref="D220">
    <cfRule type="cellIs" priority="121" dxfId="564" operator="equal" stopIfTrue="1">
      <formula>"CW 2130-R11"</formula>
    </cfRule>
    <cfRule type="cellIs" priority="122" dxfId="564" operator="equal" stopIfTrue="1">
      <formula>"CW 3120-R2"</formula>
    </cfRule>
    <cfRule type="cellIs" priority="123" dxfId="564" operator="equal" stopIfTrue="1">
      <formula>"CW 3240-R7"</formula>
    </cfRule>
  </conditionalFormatting>
  <conditionalFormatting sqref="D240:D242">
    <cfRule type="cellIs" priority="94" dxfId="564" operator="equal" stopIfTrue="1">
      <formula>"CW 2130-R11"</formula>
    </cfRule>
    <cfRule type="cellIs" priority="95" dxfId="564" operator="equal" stopIfTrue="1">
      <formula>"CW 3120-R2"</formula>
    </cfRule>
    <cfRule type="cellIs" priority="96" dxfId="564" operator="equal" stopIfTrue="1">
      <formula>"CW 3240-R7"</formula>
    </cfRule>
  </conditionalFormatting>
  <conditionalFormatting sqref="D232 D234">
    <cfRule type="cellIs" priority="115" dxfId="564" operator="equal" stopIfTrue="1">
      <formula>"CW 2130-R11"</formula>
    </cfRule>
    <cfRule type="cellIs" priority="116" dxfId="564" operator="equal" stopIfTrue="1">
      <formula>"CW 3120-R2"</formula>
    </cfRule>
    <cfRule type="cellIs" priority="117" dxfId="564" operator="equal" stopIfTrue="1">
      <formula>"CW 3240-R7"</formula>
    </cfRule>
  </conditionalFormatting>
  <conditionalFormatting sqref="D229">
    <cfRule type="cellIs" priority="103" dxfId="564" operator="equal" stopIfTrue="1">
      <formula>"CW 2130-R11"</formula>
    </cfRule>
    <cfRule type="cellIs" priority="104" dxfId="564" operator="equal" stopIfTrue="1">
      <formula>"CW 3120-R2"</formula>
    </cfRule>
    <cfRule type="cellIs" priority="105" dxfId="564" operator="equal" stopIfTrue="1">
      <formula>"CW 3240-R7"</formula>
    </cfRule>
  </conditionalFormatting>
  <conditionalFormatting sqref="D231">
    <cfRule type="cellIs" priority="100" dxfId="564" operator="equal" stopIfTrue="1">
      <formula>"CW 2130-R11"</formula>
    </cfRule>
    <cfRule type="cellIs" priority="101" dxfId="564" operator="equal" stopIfTrue="1">
      <formula>"CW 3120-R2"</formula>
    </cfRule>
    <cfRule type="cellIs" priority="102" dxfId="564" operator="equal" stopIfTrue="1">
      <formula>"CW 3240-R7"</formula>
    </cfRule>
  </conditionalFormatting>
  <conditionalFormatting sqref="D245:D247">
    <cfRule type="cellIs" priority="91" dxfId="564" operator="equal" stopIfTrue="1">
      <formula>"CW 2130-R11"</formula>
    </cfRule>
    <cfRule type="cellIs" priority="92" dxfId="564" operator="equal" stopIfTrue="1">
      <formula>"CW 3120-R2"</formula>
    </cfRule>
    <cfRule type="cellIs" priority="93" dxfId="564" operator="equal" stopIfTrue="1">
      <formula>"CW 3240-R7"</formula>
    </cfRule>
  </conditionalFormatting>
  <conditionalFormatting sqref="D227">
    <cfRule type="cellIs" priority="82" dxfId="564" operator="equal" stopIfTrue="1">
      <formula>"CW 2130-R11"</formula>
    </cfRule>
    <cfRule type="cellIs" priority="83" dxfId="564" operator="equal" stopIfTrue="1">
      <formula>"CW 3120-R2"</formula>
    </cfRule>
    <cfRule type="cellIs" priority="84" dxfId="564" operator="equal" stopIfTrue="1">
      <formula>"CW 3240-R7"</formula>
    </cfRule>
  </conditionalFormatting>
  <conditionalFormatting sqref="D238">
    <cfRule type="cellIs" priority="88" dxfId="564" operator="equal" stopIfTrue="1">
      <formula>"CW 2130-R11"</formula>
    </cfRule>
    <cfRule type="cellIs" priority="89" dxfId="564" operator="equal" stopIfTrue="1">
      <formula>"CW 3120-R2"</formula>
    </cfRule>
    <cfRule type="cellIs" priority="90" dxfId="564" operator="equal" stopIfTrue="1">
      <formula>"CW 3240-R7"</formula>
    </cfRule>
  </conditionalFormatting>
  <conditionalFormatting sqref="D237">
    <cfRule type="cellIs" priority="85" dxfId="564" operator="equal" stopIfTrue="1">
      <formula>"CW 2130-R11"</formula>
    </cfRule>
    <cfRule type="cellIs" priority="86" dxfId="564" operator="equal" stopIfTrue="1">
      <formula>"CW 3120-R2"</formula>
    </cfRule>
    <cfRule type="cellIs" priority="87" dxfId="564" operator="equal" stopIfTrue="1">
      <formula>"CW 3240-R7"</formula>
    </cfRule>
  </conditionalFormatting>
  <conditionalFormatting sqref="D222">
    <cfRule type="cellIs" priority="79" dxfId="564" operator="equal" stopIfTrue="1">
      <formula>"CW 2130-R11"</formula>
    </cfRule>
    <cfRule type="cellIs" priority="80" dxfId="564" operator="equal" stopIfTrue="1">
      <formula>"CW 3120-R2"</formula>
    </cfRule>
    <cfRule type="cellIs" priority="81" dxfId="564" operator="equal" stopIfTrue="1">
      <formula>"CW 3240-R7"</formula>
    </cfRule>
  </conditionalFormatting>
  <conditionalFormatting sqref="D243">
    <cfRule type="cellIs" priority="76" dxfId="564" operator="equal" stopIfTrue="1">
      <formula>"CW 2130-R11"</formula>
    </cfRule>
    <cfRule type="cellIs" priority="77" dxfId="564" operator="equal" stopIfTrue="1">
      <formula>"CW 3120-R2"</formula>
    </cfRule>
    <cfRule type="cellIs" priority="78" dxfId="564" operator="equal" stopIfTrue="1">
      <formula>"CW 3240-R7"</formula>
    </cfRule>
  </conditionalFormatting>
  <conditionalFormatting sqref="D163">
    <cfRule type="cellIs" priority="73" dxfId="564" operator="equal" stopIfTrue="1">
      <formula>"CW 2130-R11"</formula>
    </cfRule>
    <cfRule type="cellIs" priority="74" dxfId="564" operator="equal" stopIfTrue="1">
      <formula>"CW 3120-R2"</formula>
    </cfRule>
    <cfRule type="cellIs" priority="75" dxfId="564" operator="equal" stopIfTrue="1">
      <formula>"CW 3240-R7"</formula>
    </cfRule>
  </conditionalFormatting>
  <conditionalFormatting sqref="D168:D171">
    <cfRule type="cellIs" priority="70" dxfId="564" operator="equal" stopIfTrue="1">
      <formula>"CW 2130-R11"</formula>
    </cfRule>
    <cfRule type="cellIs" priority="71" dxfId="564" operator="equal" stopIfTrue="1">
      <formula>"CW 3120-R2"</formula>
    </cfRule>
    <cfRule type="cellIs" priority="72" dxfId="564" operator="equal" stopIfTrue="1">
      <formula>"CW 3240-R7"</formula>
    </cfRule>
  </conditionalFormatting>
  <conditionalFormatting sqref="D175">
    <cfRule type="cellIs" priority="67" dxfId="564" operator="equal" stopIfTrue="1">
      <formula>"CW 2130-R11"</formula>
    </cfRule>
    <cfRule type="cellIs" priority="68" dxfId="564" operator="equal" stopIfTrue="1">
      <formula>"CW 3120-R2"</formula>
    </cfRule>
    <cfRule type="cellIs" priority="69" dxfId="564" operator="equal" stopIfTrue="1">
      <formula>"CW 3240-R7"</formula>
    </cfRule>
  </conditionalFormatting>
  <conditionalFormatting sqref="D201:D202">
    <cfRule type="cellIs" priority="64" dxfId="564" operator="equal" stopIfTrue="1">
      <formula>"CW 2130-R11"</formula>
    </cfRule>
    <cfRule type="cellIs" priority="65" dxfId="564" operator="equal" stopIfTrue="1">
      <formula>"CW 3120-R2"</formula>
    </cfRule>
    <cfRule type="cellIs" priority="66" dxfId="564" operator="equal" stopIfTrue="1">
      <formula>"CW 3240-R7"</formula>
    </cfRule>
  </conditionalFormatting>
  <conditionalFormatting sqref="D313:D317">
    <cfRule type="cellIs" priority="61" dxfId="564" operator="equal" stopIfTrue="1">
      <formula>"CW 2130-R11"</formula>
    </cfRule>
    <cfRule type="cellIs" priority="62" dxfId="564" operator="equal" stopIfTrue="1">
      <formula>"CW 3120-R2"</formula>
    </cfRule>
    <cfRule type="cellIs" priority="63" dxfId="564" operator="equal" stopIfTrue="1">
      <formula>"CW 3240-R7"</formula>
    </cfRule>
  </conditionalFormatting>
  <conditionalFormatting sqref="D366:D370">
    <cfRule type="cellIs" priority="58" dxfId="564" operator="equal" stopIfTrue="1">
      <formula>"CW 2130-R11"</formula>
    </cfRule>
    <cfRule type="cellIs" priority="59" dxfId="564" operator="equal" stopIfTrue="1">
      <formula>"CW 3120-R2"</formula>
    </cfRule>
    <cfRule type="cellIs" priority="60" dxfId="564" operator="equal" stopIfTrue="1">
      <formula>"CW 3240-R7"</formula>
    </cfRule>
  </conditionalFormatting>
  <conditionalFormatting sqref="D360">
    <cfRule type="cellIs" priority="55" dxfId="564" operator="equal" stopIfTrue="1">
      <formula>"CW 2130-R11"</formula>
    </cfRule>
    <cfRule type="cellIs" priority="56" dxfId="564" operator="equal" stopIfTrue="1">
      <formula>"CW 3120-R2"</formula>
    </cfRule>
    <cfRule type="cellIs" priority="57" dxfId="564" operator="equal" stopIfTrue="1">
      <formula>"CW 3240-R7"</formula>
    </cfRule>
  </conditionalFormatting>
  <conditionalFormatting sqref="D361">
    <cfRule type="cellIs" priority="52" dxfId="564" operator="equal" stopIfTrue="1">
      <formula>"CW 2130-R11"</formula>
    </cfRule>
    <cfRule type="cellIs" priority="53" dxfId="564" operator="equal" stopIfTrue="1">
      <formula>"CW 3120-R2"</formula>
    </cfRule>
    <cfRule type="cellIs" priority="54" dxfId="564" operator="equal" stopIfTrue="1">
      <formula>"CW 3240-R7"</formula>
    </cfRule>
  </conditionalFormatting>
  <conditionalFormatting sqref="D374">
    <cfRule type="cellIs" priority="37" dxfId="564" operator="equal" stopIfTrue="1">
      <formula>"CW 2130-R11"</formula>
    </cfRule>
    <cfRule type="cellIs" priority="38" dxfId="564" operator="equal" stopIfTrue="1">
      <formula>"CW 3120-R2"</formula>
    </cfRule>
    <cfRule type="cellIs" priority="39" dxfId="564" operator="equal" stopIfTrue="1">
      <formula>"CW 3240-R7"</formula>
    </cfRule>
  </conditionalFormatting>
  <conditionalFormatting sqref="D363">
    <cfRule type="cellIs" priority="49" dxfId="564" operator="equal" stopIfTrue="1">
      <formula>"CW 2130-R11"</formula>
    </cfRule>
    <cfRule type="cellIs" priority="50" dxfId="564" operator="equal" stopIfTrue="1">
      <formula>"CW 3120-R2"</formula>
    </cfRule>
    <cfRule type="cellIs" priority="51" dxfId="564" operator="equal" stopIfTrue="1">
      <formula>"CW 3240-R7"</formula>
    </cfRule>
  </conditionalFormatting>
  <conditionalFormatting sqref="D364">
    <cfRule type="cellIs" priority="46" dxfId="564" operator="equal" stopIfTrue="1">
      <formula>"CW 2130-R11"</formula>
    </cfRule>
    <cfRule type="cellIs" priority="47" dxfId="564" operator="equal" stopIfTrue="1">
      <formula>"CW 3120-R2"</formula>
    </cfRule>
    <cfRule type="cellIs" priority="48" dxfId="564" operator="equal" stopIfTrue="1">
      <formula>"CW 3240-R7"</formula>
    </cfRule>
  </conditionalFormatting>
  <conditionalFormatting sqref="D372">
    <cfRule type="cellIs" priority="43" dxfId="564" operator="equal" stopIfTrue="1">
      <formula>"CW 2130-R11"</formula>
    </cfRule>
    <cfRule type="cellIs" priority="44" dxfId="564" operator="equal" stopIfTrue="1">
      <formula>"CW 3120-R2"</formula>
    </cfRule>
    <cfRule type="cellIs" priority="45" dxfId="564" operator="equal" stopIfTrue="1">
      <formula>"CW 3240-R7"</formula>
    </cfRule>
  </conditionalFormatting>
  <conditionalFormatting sqref="D373">
    <cfRule type="cellIs" priority="40" dxfId="564" operator="equal" stopIfTrue="1">
      <formula>"CW 2130-R11"</formula>
    </cfRule>
    <cfRule type="cellIs" priority="41" dxfId="564" operator="equal" stopIfTrue="1">
      <formula>"CW 3120-R2"</formula>
    </cfRule>
    <cfRule type="cellIs" priority="42" dxfId="564" operator="equal" stopIfTrue="1">
      <formula>"CW 3240-R7"</formula>
    </cfRule>
  </conditionalFormatting>
  <conditionalFormatting sqref="D378:D380">
    <cfRule type="cellIs" priority="34" dxfId="564" operator="equal" stopIfTrue="1">
      <formula>"CW 2130-R11"</formula>
    </cfRule>
    <cfRule type="cellIs" priority="35" dxfId="564" operator="equal" stopIfTrue="1">
      <formula>"CW 3120-R2"</formula>
    </cfRule>
    <cfRule type="cellIs" priority="36" dxfId="564" operator="equal" stopIfTrue="1">
      <formula>"CW 3240-R7"</formula>
    </cfRule>
  </conditionalFormatting>
  <conditionalFormatting sqref="D383:D385">
    <cfRule type="cellIs" priority="31" dxfId="564" operator="equal" stopIfTrue="1">
      <formula>"CW 2130-R11"</formula>
    </cfRule>
    <cfRule type="cellIs" priority="32" dxfId="564" operator="equal" stopIfTrue="1">
      <formula>"CW 3120-R2"</formula>
    </cfRule>
    <cfRule type="cellIs" priority="33" dxfId="564" operator="equal" stopIfTrue="1">
      <formula>"CW 3240-R7"</formula>
    </cfRule>
  </conditionalFormatting>
  <conditionalFormatting sqref="D376">
    <cfRule type="cellIs" priority="28" dxfId="564" operator="equal" stopIfTrue="1">
      <formula>"CW 2130-R11"</formula>
    </cfRule>
    <cfRule type="cellIs" priority="29" dxfId="564" operator="equal" stopIfTrue="1">
      <formula>"CW 3120-R2"</formula>
    </cfRule>
    <cfRule type="cellIs" priority="30" dxfId="564" operator="equal" stopIfTrue="1">
      <formula>"CW 3240-R7"</formula>
    </cfRule>
  </conditionalFormatting>
  <conditionalFormatting sqref="D365">
    <cfRule type="cellIs" priority="25" dxfId="564" operator="equal" stopIfTrue="1">
      <formula>"CW 2130-R11"</formula>
    </cfRule>
    <cfRule type="cellIs" priority="26" dxfId="564" operator="equal" stopIfTrue="1">
      <formula>"CW 3120-R2"</formula>
    </cfRule>
    <cfRule type="cellIs" priority="27" dxfId="564" operator="equal" stopIfTrue="1">
      <formula>"CW 3240-R7"</formula>
    </cfRule>
  </conditionalFormatting>
  <conditionalFormatting sqref="D371">
    <cfRule type="cellIs" priority="22" dxfId="564" operator="equal" stopIfTrue="1">
      <formula>"CW 2130-R11"</formula>
    </cfRule>
    <cfRule type="cellIs" priority="23" dxfId="564" operator="equal" stopIfTrue="1">
      <formula>"CW 3120-R2"</formula>
    </cfRule>
    <cfRule type="cellIs" priority="24" dxfId="564" operator="equal" stopIfTrue="1">
      <formula>"CW 3240-R7"</formula>
    </cfRule>
  </conditionalFormatting>
  <conditionalFormatting sqref="D375">
    <cfRule type="cellIs" priority="19" dxfId="564" operator="equal" stopIfTrue="1">
      <formula>"CW 2130-R11"</formula>
    </cfRule>
    <cfRule type="cellIs" priority="20" dxfId="564" operator="equal" stopIfTrue="1">
      <formula>"CW 3120-R2"</formula>
    </cfRule>
    <cfRule type="cellIs" priority="21" dxfId="564" operator="equal" stopIfTrue="1">
      <formula>"CW 3240-R7"</formula>
    </cfRule>
  </conditionalFormatting>
  <conditionalFormatting sqref="D381">
    <cfRule type="cellIs" priority="16" dxfId="564" operator="equal" stopIfTrue="1">
      <formula>"CW 2130-R11"</formula>
    </cfRule>
    <cfRule type="cellIs" priority="17" dxfId="564" operator="equal" stopIfTrue="1">
      <formula>"CW 3120-R2"</formula>
    </cfRule>
    <cfRule type="cellIs" priority="18" dxfId="564" operator="equal" stopIfTrue="1">
      <formula>"CW 3240-R7"</formula>
    </cfRule>
  </conditionalFormatting>
  <conditionalFormatting sqref="D309">
    <cfRule type="cellIs" priority="13" dxfId="564" operator="equal" stopIfTrue="1">
      <formula>"CW 2130-R11"</formula>
    </cfRule>
    <cfRule type="cellIs" priority="14" dxfId="564" operator="equal" stopIfTrue="1">
      <formula>"CW 3120-R2"</formula>
    </cfRule>
    <cfRule type="cellIs" priority="15" dxfId="564" operator="equal" stopIfTrue="1">
      <formula>"CW 3240-R7"</formula>
    </cfRule>
  </conditionalFormatting>
  <conditionalFormatting sqref="D310">
    <cfRule type="cellIs" priority="10" dxfId="564" operator="equal" stopIfTrue="1">
      <formula>"CW 2130-R11"</formula>
    </cfRule>
    <cfRule type="cellIs" priority="11" dxfId="564" operator="equal" stopIfTrue="1">
      <formula>"CW 3120-R2"</formula>
    </cfRule>
    <cfRule type="cellIs" priority="12" dxfId="564" operator="equal" stopIfTrue="1">
      <formula>"CW 3240-R7"</formula>
    </cfRule>
  </conditionalFormatting>
  <conditionalFormatting sqref="D96">
    <cfRule type="cellIs" priority="7" dxfId="564" operator="equal" stopIfTrue="1">
      <formula>"CW 2130-R11"</formula>
    </cfRule>
    <cfRule type="cellIs" priority="8" dxfId="564" operator="equal" stopIfTrue="1">
      <formula>"CW 3120-R2"</formula>
    </cfRule>
    <cfRule type="cellIs" priority="9" dxfId="564" operator="equal" stopIfTrue="1">
      <formula>"CW 3240-R7"</formula>
    </cfRule>
  </conditionalFormatting>
  <conditionalFormatting sqref="D117:D120">
    <cfRule type="cellIs" priority="4" dxfId="564" operator="equal" stopIfTrue="1">
      <formula>"CW 2130-R11"</formula>
    </cfRule>
    <cfRule type="cellIs" priority="5" dxfId="564" operator="equal" stopIfTrue="1">
      <formula>"CW 3120-R2"</formula>
    </cfRule>
    <cfRule type="cellIs" priority="6" dxfId="564" operator="equal" stopIfTrue="1">
      <formula>"CW 3240-R7"</formula>
    </cfRule>
  </conditionalFormatting>
  <conditionalFormatting sqref="D152:D153">
    <cfRule type="cellIs" priority="1" dxfId="564" operator="equal" stopIfTrue="1">
      <formula>"CW 2130-R11"</formula>
    </cfRule>
    <cfRule type="cellIs" priority="2" dxfId="564" operator="equal" stopIfTrue="1">
      <formula>"CW 3120-R2"</formula>
    </cfRule>
    <cfRule type="cellIs" priority="3" dxfId="564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0:G11 G13:G14 G38 G25 G47 G49:G50 G58 G70 G79 G81:G82 G93 G105 G115 G121:G122 G142 G154 G160:G161 G172 G185 G194 G196:G197 G203 G211 G254 G256:G257 G266 G262 G264 G278 G289 G291:G292 G303 G299 G301 G321 G330 G332:G333 G344 G354 G128 G89 G91 G54 G56 G340 G342 G21 G23 G66 G220 G222:G223 G232 G228 G230 G245 G363 G365:G366 G372 G383 G152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2 G39:G40 G33:G36 G288 G44:G45 G48 G100:G103 G92 G76:G77 G80 G136:G140 G87:G88 G71:G72 G111:G113 G186:G187 G179:G183 G148:G150 G27:G31 G106:G107 G123:G127 G212:G213 G191:G192 G195 G263 G265 G273:G276 G279:G280 G251:G252 G255 G300 G302 G284:G285 G290 G350:G352 G322:G323 G327:G328 G331 G315 G355:G356 G143:G144 G370:G371 G258:G261 G67:G68 G174:G177 G90 G57 G55 G51:G53 G341 G343 G15:G20 G24 G22 G130:G134 G204:G207 G297:G298 G345:G348 G234:G238 G317:G319 G60:G63 G118 G159 G268:G271 G229 G231 G240:G243 G246:G247 G217:G218 G221 G224:G227 G171 G384:G385 G378:G381 G360:G361 G364 G373:G376 G338:G339 G65 G155 G157 G162:G163 G165:G167 G169 G198:G200 G202 G209 G293:G295 G305:G309 G312:G313 G334:G336 G367:G368 G83:G85 G116 G120 G95:G98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53">
      <formula1>IF(G153&gt;=0.01,ROUND(G153,2),0.01)</formula1>
    </dataValidation>
  </dataValidations>
  <printOptions/>
  <pageMargins left="0.7" right="0.7" top="0.75" bottom="0.75" header="0.3" footer="0.3"/>
  <pageSetup fitToHeight="0" fitToWidth="1" horizontalDpi="600" verticalDpi="600" orientation="portrait" scale="66" r:id="rId1"/>
  <headerFooter alignWithMargins="0">
    <oddHeader>&amp;LThe City of Winnipeg
Tender No. 113-2019 
&amp;XTemplate Version: C420190115-RW&amp;RBid Submission
Page &amp;P+3 of 26</oddHeader>
    <oddFooter xml:space="preserve">&amp;R__________________
Name of Bidder                    </oddFooter>
  </headerFooter>
  <rowBreaks count="20" manualBreakCount="20">
    <brk id="36" min="1" max="7" man="1"/>
    <brk id="41" min="1" max="7" man="1"/>
    <brk id="68" min="1" max="7" man="1"/>
    <brk id="73" min="1" max="7" man="1"/>
    <brk id="103" min="1" max="7" man="1"/>
    <brk id="108" min="1" max="7" man="1"/>
    <brk id="139" min="1" max="7" man="1"/>
    <brk id="145" min="1" max="7" man="1"/>
    <brk id="177" min="1" max="7" man="1"/>
    <brk id="188" min="1" max="7" man="1"/>
    <brk id="214" min="1" max="7" man="1"/>
    <brk id="243" min="1" max="7" man="1"/>
    <brk id="248" min="1" max="7" man="1"/>
    <brk id="276" min="1" max="7" man="1"/>
    <brk id="281" min="1" max="7" man="1"/>
    <brk id="312" min="1" max="7" man="1"/>
    <brk id="324" min="1" max="7" man="1"/>
    <brk id="352" min="1" max="7" man="1"/>
    <brk id="357" min="1" max="7" man="1"/>
    <brk id="38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 April 5, 2019
file size 371,712</dc:description>
  <cp:lastModifiedBy>Windows User</cp:lastModifiedBy>
  <cp:lastPrinted>2019-04-05T13:42:22Z</cp:lastPrinted>
  <dcterms:created xsi:type="dcterms:W3CDTF">2000-01-26T18:56:05Z</dcterms:created>
  <dcterms:modified xsi:type="dcterms:W3CDTF">2019-04-05T16:16:12Z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