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6" yWindow="48" windowWidth="9600" windowHeight="10632" activeTab="0"/>
  </bookViews>
  <sheets>
    <sheet name="FORM B - PRICES" sheetId="1" r:id="rId1"/>
  </sheets>
  <externalReferences>
    <externalReference r:id="rId4"/>
  </externalReferences>
  <definedNames>
    <definedName name="_12TENDER_SUBMISSI">'[1]FORM B; PRICES'!#REF!</definedName>
    <definedName name="_3PAGE_1_OF_13">'FORM B - PRICES'!#REF!</definedName>
    <definedName name="_4PAGE_1_OF_13">'[1]FORM B; PRICES'!#REF!</definedName>
    <definedName name="_6TENDER_NO._181">'FORM B - PRICES'!#REF!</definedName>
    <definedName name="_8TENDER_NO._181">'[1]FORM B; PRICES'!#REF!</definedName>
    <definedName name="_9TENDER_SUBMISSI">'FORM B -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PRICES'!$A$1:$H$248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PRICES'!$B$1:$IV$195</definedName>
    <definedName name="XEverything">#REF!</definedName>
    <definedName name="XITEMS" localSheetId="0">'FORM B - PRICES'!$B$6:$IV$195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<sst xmlns="http://schemas.openxmlformats.org/spreadsheetml/2006/main" count="962" uniqueCount="502">
  <si>
    <t xml:space="preserve">CW 3450-R5 </t>
  </si>
  <si>
    <t>CW 3210-R7</t>
  </si>
  <si>
    <t xml:space="preserve">CW 3210-R7
</t>
  </si>
  <si>
    <t>F028</t>
  </si>
  <si>
    <t>Adjustment of Traffic Signal Service Box Frames</t>
  </si>
  <si>
    <t>Construction of 230 mm Concrete Pavement (Plain-Dowelled)</t>
  </si>
  <si>
    <t>C050</t>
  </si>
  <si>
    <t>C051</t>
  </si>
  <si>
    <t>C055</t>
  </si>
  <si>
    <t>E009</t>
  </si>
  <si>
    <t>E010</t>
  </si>
  <si>
    <t>E011</t>
  </si>
  <si>
    <t>E012</t>
  </si>
  <si>
    <t>E013</t>
  </si>
  <si>
    <t>E014</t>
  </si>
  <si>
    <t>E016</t>
  </si>
  <si>
    <t>E023</t>
  </si>
  <si>
    <t>E024</t>
  </si>
  <si>
    <t>E025</t>
  </si>
  <si>
    <t>E026</t>
  </si>
  <si>
    <t>E028</t>
  </si>
  <si>
    <t>E029</t>
  </si>
  <si>
    <t>E034</t>
  </si>
  <si>
    <t>E035</t>
  </si>
  <si>
    <t>E036</t>
  </si>
  <si>
    <t>E037</t>
  </si>
  <si>
    <t>E039</t>
  </si>
  <si>
    <t>E042</t>
  </si>
  <si>
    <t>E043</t>
  </si>
  <si>
    <t>F013</t>
  </si>
  <si>
    <t>Sub-Grade Compaction</t>
  </si>
  <si>
    <t>0 - 50 mm Depth (Asphalt)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</si>
  <si>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</si>
  <si>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</si>
  <si>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</si>
  <si>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</si>
  <si>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</si>
  <si>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</si>
  <si>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</si>
  <si>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</si>
  <si>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</si>
  <si>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</si>
  <si>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</si>
  <si>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</si>
  <si>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</si>
  <si>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</si>
  <si>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</si>
  <si>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Boulevard Excavation</t>
  </si>
  <si>
    <t>A.14</t>
  </si>
  <si>
    <t>A.15</t>
  </si>
  <si>
    <t>A.16</t>
  </si>
  <si>
    <t>A.17</t>
  </si>
  <si>
    <t>A.5</t>
  </si>
  <si>
    <t>Concrete Pavements for Early Opening</t>
  </si>
  <si>
    <t>Supply and Installation of Dowel Assemblies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</si>
  <si>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</si>
  <si>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</si>
  <si>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</si>
  <si>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</si>
  <si>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</si>
  <si>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</si>
  <si>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</si>
  <si>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</si>
  <si>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</si>
  <si>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</si>
  <si>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</si>
  <si>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</si>
  <si>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</si>
  <si>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</si>
  <si>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</si>
  <si>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</si>
  <si>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</si>
  <si>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</si>
  <si>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</si>
  <si>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</si>
  <si>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</si>
  <si>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</si>
  <si>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</si>
  <si>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</si>
  <si>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</si>
  <si>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</si>
  <si>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</si>
  <si>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</si>
  <si>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</si>
  <si>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</si>
  <si>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</si>
  <si>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</si>
  <si>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</si>
  <si>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</si>
  <si>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</si>
  <si>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</si>
  <si>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Construction of 200 mm Concrete Pavement (Plain-Dowelled)</t>
  </si>
  <si>
    <t>20 M Deformed Tie Bar</t>
  </si>
  <si>
    <t>19.1 mm Diameter</t>
  </si>
  <si>
    <t>28.6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</si>
  <si>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</si>
  <si>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</si>
  <si>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</si>
  <si>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</si>
  <si>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</si>
  <si>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</si>
  <si>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</si>
  <si>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</si>
  <si>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</si>
  <si>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</si>
  <si>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</si>
  <si>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</si>
  <si>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</si>
  <si>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</si>
  <si>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</si>
  <si>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C005</t>
  </si>
  <si>
    <t>C007</t>
  </si>
  <si>
    <t>C010</t>
  </si>
  <si>
    <t>C015</t>
  </si>
  <si>
    <t>C016</t>
  </si>
  <si>
    <t>C017</t>
  </si>
  <si>
    <t>D005</t>
  </si>
  <si>
    <t>E003</t>
  </si>
  <si>
    <t>E004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</si>
  <si>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</si>
  <si>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</si>
  <si>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</si>
  <si>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</si>
  <si>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</si>
  <si>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</si>
  <si>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</si>
  <si>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</si>
  <si>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</si>
  <si>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</si>
  <si>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</si>
  <si>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</si>
  <si>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</si>
  <si>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F014</t>
  </si>
  <si>
    <t>A004</t>
  </si>
  <si>
    <t>A007</t>
  </si>
  <si>
    <t>A009</t>
  </si>
  <si>
    <t>A012</t>
  </si>
  <si>
    <t>A014</t>
  </si>
  <si>
    <t>A016</t>
  </si>
  <si>
    <t>A017</t>
  </si>
  <si>
    <t>A022</t>
  </si>
  <si>
    <t>B003</t>
  </si>
  <si>
    <t>B094</t>
  </si>
  <si>
    <t>B095</t>
  </si>
  <si>
    <t>B096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</si>
  <si>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</si>
  <si>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</si>
  <si>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</si>
  <si>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</si>
  <si>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</si>
  <si>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</si>
  <si>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</si>
  <si>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</si>
  <si>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</si>
  <si>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</si>
  <si>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</si>
  <si>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Removal of Existing Concrete Bases</t>
  </si>
  <si>
    <t>Miscellaneous Concrete Slab Removal</t>
  </si>
  <si>
    <t>Bullnose</t>
  </si>
  <si>
    <t>Monolithic Curb and Sidewalk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</si>
  <si>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</si>
  <si>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</si>
  <si>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</si>
  <si>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</si>
  <si>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</si>
  <si>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Concrete Curb Installation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</si>
  <si>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</si>
  <si>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</si>
  <si>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</si>
  <si>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</si>
  <si>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</si>
  <si>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</si>
  <si>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</si>
  <si>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</si>
  <si>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</si>
  <si>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</si>
  <si>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</si>
  <si>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</si>
  <si>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</si>
  <si>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Construction of Asphalt Patches</t>
  </si>
  <si>
    <t>Construction of Monolithic Curb and Sidewalk</t>
  </si>
  <si>
    <t>Construction of Monolithic Concrete Bull-noses</t>
  </si>
  <si>
    <t>Concrete Curbs, Curb and Gutter, and Splash Strips</t>
  </si>
  <si>
    <t>SD-229A,B,C</t>
  </si>
  <si>
    <t>B.7</t>
  </si>
  <si>
    <t>B.22</t>
  </si>
  <si>
    <t>B001</t>
  </si>
  <si>
    <t>C018</t>
  </si>
  <si>
    <t>C019</t>
  </si>
  <si>
    <t>C025</t>
  </si>
  <si>
    <t>C026</t>
  </si>
  <si>
    <t>C028</t>
  </si>
  <si>
    <t>C032</t>
  </si>
  <si>
    <t>Monolithic Median Slab</t>
  </si>
  <si>
    <t>SD-228A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</si>
  <si>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</si>
  <si>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</si>
  <si>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</si>
  <si>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</si>
  <si>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</si>
  <si>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</si>
  <si>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</si>
  <si>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</si>
  <si>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Supply of Precast  Sidewalk Blocks</t>
  </si>
  <si>
    <t xml:space="preserve">Catch Basin  </t>
  </si>
  <si>
    <t>SD-024</t>
  </si>
  <si>
    <t xml:space="preserve">Catch Pit </t>
  </si>
  <si>
    <t>SD-023</t>
  </si>
  <si>
    <t>Sewer Service</t>
  </si>
  <si>
    <t>Sewer Service Risers</t>
  </si>
  <si>
    <t xml:space="preserve">AP-009 - Barrier Curb and Gutter Inlet Cover </t>
  </si>
  <si>
    <t>Connecting to Existing Catch Basin</t>
  </si>
  <si>
    <t xml:space="preserve">Connecting to Existing Sewer </t>
  </si>
  <si>
    <t>Removal of Existing Catch Pit</t>
  </si>
  <si>
    <t>Relocation  of Existing Catch Pit</t>
  </si>
  <si>
    <t>E046</t>
  </si>
  <si>
    <t>E047</t>
  </si>
  <si>
    <t>E049</t>
  </si>
  <si>
    <t>E051</t>
  </si>
  <si>
    <t>A.8</t>
  </si>
  <si>
    <t>A003</t>
  </si>
  <si>
    <t>B002</t>
  </si>
  <si>
    <t>B.26</t>
  </si>
  <si>
    <t>C008</t>
  </si>
  <si>
    <t>F010</t>
  </si>
  <si>
    <t>230 mm Concrete Pavement (Plain-Dowelled)</t>
  </si>
  <si>
    <t>230 mm Concrete Pavement (Type A)</t>
  </si>
  <si>
    <t>230 mm Concrete Pavement (Type D)</t>
  </si>
  <si>
    <t>230 mm Concrete Pavement (Type C)</t>
  </si>
  <si>
    <t>Slab Replacement - Early Opening (24 hour)</t>
  </si>
  <si>
    <t>Partial Slab Patches 
- Early Opening (72 hour)</t>
  </si>
  <si>
    <t>B.28</t>
  </si>
  <si>
    <t>Concrete Pavements, Median Slabs, Bull-noses, and Safety Medians</t>
  </si>
  <si>
    <t>Construction of 230 mm Concrete Pavement (Reinforced)</t>
  </si>
  <si>
    <t>B124</t>
  </si>
  <si>
    <t>B125</t>
  </si>
  <si>
    <t>B190</t>
  </si>
  <si>
    <t>B191</t>
  </si>
  <si>
    <t>B193</t>
  </si>
  <si>
    <t>B194</t>
  </si>
  <si>
    <t>B195</t>
  </si>
  <si>
    <t>B200</t>
  </si>
  <si>
    <t>B201</t>
  </si>
  <si>
    <t>B202</t>
  </si>
  <si>
    <t>A.21</t>
  </si>
  <si>
    <t>Fill Material</t>
  </si>
  <si>
    <t>A030</t>
  </si>
  <si>
    <t>A033</t>
  </si>
  <si>
    <t>A.22</t>
  </si>
  <si>
    <t>A.23</t>
  </si>
  <si>
    <t>A.24</t>
  </si>
  <si>
    <t>A.25</t>
  </si>
  <si>
    <t>C034</t>
  </si>
  <si>
    <t>D006</t>
  </si>
  <si>
    <t>Slab Replacement - Early Opening (72 hour)</t>
  </si>
  <si>
    <t>SD-203A</t>
  </si>
  <si>
    <t>C064</t>
  </si>
  <si>
    <t>vert m</t>
  </si>
  <si>
    <t>CW 3170-R3</t>
  </si>
  <si>
    <t>Adjustment of Catch Basins / Manholes Frames</t>
  </si>
  <si>
    <t xml:space="preserve">Adjustment of Curb Inlet with New Inlet  Box </t>
  </si>
  <si>
    <t>Adjustment of Valve Boxes</t>
  </si>
  <si>
    <t>Adjustment of Curb Stop Boxes</t>
  </si>
  <si>
    <t>Lifter Rings</t>
  </si>
  <si>
    <t>Valve Box Extensions</t>
  </si>
  <si>
    <t>Supply of Curb Inlet Box Covers</t>
  </si>
  <si>
    <t>Removal of Precast Sidewalk Blocks</t>
  </si>
  <si>
    <t>SD-227C</t>
  </si>
  <si>
    <t>Drainage Connection Pipe</t>
  </si>
  <si>
    <t>A</t>
  </si>
  <si>
    <t>B</t>
  </si>
  <si>
    <t>B125A</t>
  </si>
  <si>
    <t>B.29</t>
  </si>
  <si>
    <t>Supply of Curb Inlet Frames</t>
  </si>
  <si>
    <t>Locked?</t>
  </si>
  <si>
    <t>MATCH</t>
  </si>
  <si>
    <t>Format F</t>
  </si>
  <si>
    <t>Format G</t>
  </si>
  <si>
    <t>Format H</t>
  </si>
  <si>
    <t>E007A</t>
  </si>
  <si>
    <t xml:space="preserve">Remove and Replace Existing Catch Basin  </t>
  </si>
  <si>
    <t>E007B</t>
  </si>
  <si>
    <t>E007D</t>
  </si>
  <si>
    <t>Remove and Replace Existing Catch Pit</t>
  </si>
  <si>
    <t>E007E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</si>
  <si>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</si>
  <si>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</si>
  <si>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</si>
  <si>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</si>
  <si>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Replacing Existing Risers</t>
  </si>
  <si>
    <t>F002A</t>
  </si>
  <si>
    <t>Joined, Trimmed, &amp; Cleaned for Checking</t>
  </si>
  <si>
    <t>B.15</t>
  </si>
  <si>
    <t>Curb Ramp</t>
  </si>
  <si>
    <t>Removal of Existing Catch Basins</t>
  </si>
  <si>
    <t>Pre-cast Concrete Risers</t>
  </si>
  <si>
    <t xml:space="preserve">CW 3230-R6
</t>
  </si>
  <si>
    <t>CW 3230-R6</t>
  </si>
  <si>
    <t>a)</t>
  </si>
  <si>
    <t>Less than 5 sq.m.</t>
  </si>
  <si>
    <t>b)</t>
  </si>
  <si>
    <t>5 sq.m. to 20 sq.m.</t>
  </si>
  <si>
    <t>c)</t>
  </si>
  <si>
    <t>Greater than 20 sq.m.</t>
  </si>
  <si>
    <t>Less than 3 m</t>
  </si>
  <si>
    <t>3 m to 30 m</t>
  </si>
  <si>
    <t>SD-229C,D</t>
  </si>
  <si>
    <t>Type IA</t>
  </si>
  <si>
    <t>ROADWORK - NEW CONSTRUCTION</t>
  </si>
  <si>
    <t>SD-229C</t>
  </si>
  <si>
    <t>C065</t>
  </si>
  <si>
    <t>SD-015</t>
  </si>
  <si>
    <t>Connecting New Sewer Service to Existing Sewer Service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</si>
  <si>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</si>
  <si>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</si>
  <si>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</si>
  <si>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</si>
  <si>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</si>
  <si>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</si>
  <si>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 xml:space="preserve">CW 3410-R8 </t>
  </si>
  <si>
    <t xml:space="preserve">CW 3325-R3  </t>
  </si>
  <si>
    <t>CW 3250-R7</t>
  </si>
  <si>
    <t>A038</t>
  </si>
  <si>
    <t>A.20</t>
  </si>
  <si>
    <t>B034-24</t>
  </si>
  <si>
    <t>B041-24</t>
  </si>
  <si>
    <t>B047-24</t>
  </si>
  <si>
    <t>B056-24</t>
  </si>
  <si>
    <t>B057-24</t>
  </si>
  <si>
    <t>B058-24</t>
  </si>
  <si>
    <t>B059-24</t>
  </si>
  <si>
    <t>B064-72</t>
  </si>
  <si>
    <t>B070-72</t>
  </si>
  <si>
    <t>B077-72</t>
  </si>
  <si>
    <t>B082-72</t>
  </si>
  <si>
    <t>B084-72</t>
  </si>
  <si>
    <t>B085-72</t>
  </si>
  <si>
    <t>B100r</t>
  </si>
  <si>
    <t>B102r</t>
  </si>
  <si>
    <t>B104r</t>
  </si>
  <si>
    <t>B105r</t>
  </si>
  <si>
    <t>B106r</t>
  </si>
  <si>
    <t>B107i</t>
  </si>
  <si>
    <t>B109i</t>
  </si>
  <si>
    <t>B112i</t>
  </si>
  <si>
    <t>B113i</t>
  </si>
  <si>
    <t>B114rl</t>
  </si>
  <si>
    <t>B118rl</t>
  </si>
  <si>
    <t>B119rl</t>
  </si>
  <si>
    <t>B120rl</t>
  </si>
  <si>
    <t>B121rl</t>
  </si>
  <si>
    <t>B123rl</t>
  </si>
  <si>
    <t>B126r</t>
  </si>
  <si>
    <t xml:space="preserve">CW 3240-R8 </t>
  </si>
  <si>
    <t>B127r</t>
  </si>
  <si>
    <t>B132r</t>
  </si>
  <si>
    <t>B135i</t>
  </si>
  <si>
    <t>B137i</t>
  </si>
  <si>
    <t>B184i</t>
  </si>
  <si>
    <t>B154rl</t>
  </si>
  <si>
    <t>B159rl</t>
  </si>
  <si>
    <t>B160rl</t>
  </si>
  <si>
    <t>B161rl</t>
  </si>
  <si>
    <t>B214rl</t>
  </si>
  <si>
    <t>CW 3310-R14</t>
  </si>
  <si>
    <t>G005</t>
  </si>
  <si>
    <t>B219</t>
  </si>
  <si>
    <t>B.30</t>
  </si>
  <si>
    <t>600 mm Diameter or Less</t>
  </si>
  <si>
    <t>Curb Ramp (10-15 mm ht, Monolithic)</t>
  </si>
  <si>
    <t>Construction of  Curb Ramp (10-15 mm ht, Monolithic)</t>
  </si>
  <si>
    <t>100 mm Concrete Sidewalk</t>
  </si>
  <si>
    <t>Longitudinal Joint &amp; Crack Filling ( &gt; 25 mm in width )</t>
  </si>
  <si>
    <t>38 mm</t>
  </si>
  <si>
    <t>51 mm</t>
  </si>
  <si>
    <t>64 mm</t>
  </si>
  <si>
    <t>76 mm</t>
  </si>
  <si>
    <t>Replacing Existing Manhole and Catch Basin  Frames &amp; Covers</t>
  </si>
  <si>
    <t>A007A</t>
  </si>
  <si>
    <t>Detectable Warning Surface Tiles</t>
  </si>
  <si>
    <t>B221</t>
  </si>
  <si>
    <t>A.29</t>
  </si>
  <si>
    <t xml:space="preserve">610 mm X 1220 mm </t>
  </si>
  <si>
    <t xml:space="preserve">                                                           FORM B: PRICES</t>
  </si>
  <si>
    <t xml:space="preserve">                                                            (SEE B8)</t>
  </si>
  <si>
    <t>UNIT PRICES</t>
  </si>
  <si>
    <t>SPEC.</t>
  </si>
  <si>
    <t>APPROX.</t>
  </si>
  <si>
    <t>REF.</t>
  </si>
  <si>
    <t>QUANTITY</t>
  </si>
  <si>
    <t>LOGAN AVENUE RECONSTRUCTION AND ASSOCIATED WORKS</t>
  </si>
  <si>
    <t>CW 3110-R14</t>
  </si>
  <si>
    <t>50 mm</t>
  </si>
  <si>
    <t xml:space="preserve">100 mm - Crushed Concrete </t>
  </si>
  <si>
    <t>Supplying and Placing Limestone Base Course Material</t>
  </si>
  <si>
    <t xml:space="preserve">CW 3110-R14 </t>
  </si>
  <si>
    <t xml:space="preserve">CW 3130-R3 </t>
  </si>
  <si>
    <t>CW 3135-R1</t>
  </si>
  <si>
    <t>Removal of Existing Street Car Track Bedding</t>
  </si>
  <si>
    <t>E20.</t>
  </si>
  <si>
    <t>ROADWORKS - RENEWALS</t>
  </si>
  <si>
    <t>CW 3110-R14 &amp; E14.</t>
  </si>
  <si>
    <r>
      <t>ROADWORKS - RENEWALS</t>
    </r>
    <r>
      <rPr>
        <sz val="12"/>
        <color indexed="8"/>
        <rFont val="Arial"/>
        <family val="2"/>
      </rPr>
      <t xml:space="preserve">  (Cont'd.)</t>
    </r>
  </si>
  <si>
    <t xml:space="preserve">CW 3235-R8  </t>
  </si>
  <si>
    <t>100 mm Sidewalk</t>
  </si>
  <si>
    <t>Barrier (Separate)</t>
  </si>
  <si>
    <t>Barrier (180 mm ht, Separate)</t>
  </si>
  <si>
    <t>Barrier (150 mm ht, Separate)</t>
  </si>
  <si>
    <t>A.28</t>
  </si>
  <si>
    <t>E13.</t>
  </si>
  <si>
    <t>Construction of 230 mm Concrete Pavement (Plain-Dowelled) Slip Form Paving</t>
  </si>
  <si>
    <t>A.30</t>
  </si>
  <si>
    <t>Construction of 230 mm Concrete Pavement for Early Opening 72 hour (Plain-Dowelled)</t>
  </si>
  <si>
    <t>Construction of 200 mm Concrete Pavement for Early Opening 72 hour (Reinforced)</t>
  </si>
  <si>
    <t>Construction of 200 mm Concrete Pavement for Early Opening 72 hour (Plain-Dowelled)</t>
  </si>
  <si>
    <t>A.31</t>
  </si>
  <si>
    <t>Construction of Barrier Curb (180 mm ht, Separate)</t>
  </si>
  <si>
    <t>A.32</t>
  </si>
  <si>
    <t>A.33</t>
  </si>
  <si>
    <r>
      <t>ROADWORK - NEW CONSTRUCTION</t>
    </r>
    <r>
      <rPr>
        <sz val="12"/>
        <color indexed="8"/>
        <rFont val="Arial"/>
        <family val="2"/>
      </rPr>
      <t xml:space="preserve"> (Cont'd)</t>
    </r>
  </si>
  <si>
    <t>A.34</t>
  </si>
  <si>
    <t>A.35</t>
  </si>
  <si>
    <t>A.36</t>
  </si>
  <si>
    <t>A.37</t>
  </si>
  <si>
    <t>CW 2130-R12</t>
  </si>
  <si>
    <t>1200 mm deep</t>
  </si>
  <si>
    <t>1800 mm deep</t>
  </si>
  <si>
    <t>A.38</t>
  </si>
  <si>
    <t>A.39</t>
  </si>
  <si>
    <t>A.40</t>
  </si>
  <si>
    <t>250 mm, PVC LDS</t>
  </si>
  <si>
    <t>In a Trench, Class B Type 3  Bedding, Class 3 Backfill</t>
  </si>
  <si>
    <t>In a Trench, Class B Type 3 Bedding, Class 1 Backfill</t>
  </si>
  <si>
    <t>Trenchless Installation, Class B Type 3 Bedding, Class 3 Backfill</t>
  </si>
  <si>
    <t>A.41</t>
  </si>
  <si>
    <r>
      <t xml:space="preserve">ASSOCIATED DRAINAGE AND UNDERGROUND WORKS </t>
    </r>
    <r>
      <rPr>
        <sz val="12"/>
        <color indexed="8"/>
        <rFont val="Arial"/>
        <family val="2"/>
      </rPr>
      <t>(Cont'd)</t>
    </r>
  </si>
  <si>
    <t>A.42</t>
  </si>
  <si>
    <t>250 mm</t>
  </si>
  <si>
    <t>A.45</t>
  </si>
  <si>
    <t>A.46</t>
  </si>
  <si>
    <t>250 mm Drainage Connection Pipe</t>
  </si>
  <si>
    <t>A.47</t>
  </si>
  <si>
    <t>250 mm (PVC) Connecting Pipe</t>
  </si>
  <si>
    <t>Connecting to 375 mm (Clay) Sewer</t>
  </si>
  <si>
    <t>Connecting to 750 mm</t>
  </si>
  <si>
    <t>A.48</t>
  </si>
  <si>
    <t>A.49</t>
  </si>
  <si>
    <t>A.50</t>
  </si>
  <si>
    <t>A.51</t>
  </si>
  <si>
    <t>CW 3120-R4</t>
  </si>
  <si>
    <t>A.52</t>
  </si>
  <si>
    <t>Sewer Inspection</t>
  </si>
  <si>
    <t>CW 3145-R3</t>
  </si>
  <si>
    <t>375 mm Clay Combined Sewer</t>
  </si>
  <si>
    <t>750 mm Concrete Combined Sewer</t>
  </si>
  <si>
    <t>A.53</t>
  </si>
  <si>
    <t>Abandoning Existing Sewer Services Under Pavement</t>
  </si>
  <si>
    <t xml:space="preserve">CW 2130-R11 </t>
  </si>
  <si>
    <t>A.54</t>
  </si>
  <si>
    <t>A.55</t>
  </si>
  <si>
    <t>A.56</t>
  </si>
  <si>
    <t>A.57</t>
  </si>
  <si>
    <t>A.58</t>
  </si>
  <si>
    <t>A.59</t>
  </si>
  <si>
    <t>A.60</t>
  </si>
  <si>
    <t>A.61</t>
  </si>
  <si>
    <t>Salt Tolerant Grass Seeding</t>
  </si>
  <si>
    <t>E12.</t>
  </si>
  <si>
    <t>A.62</t>
  </si>
  <si>
    <t>Insulation in Subdrain Trenches and Catchbasin Excavations</t>
  </si>
  <si>
    <t>E18.</t>
  </si>
  <si>
    <t>A.63</t>
  </si>
  <si>
    <t>Asphalt Patching of Full-Depth Concrete Repairs</t>
  </si>
  <si>
    <t>E21.</t>
  </si>
  <si>
    <t>A.64</t>
  </si>
  <si>
    <t>Removal and Salvage of Banner Poles</t>
  </si>
  <si>
    <t>E22.</t>
  </si>
  <si>
    <t>A.65</t>
  </si>
  <si>
    <t>Adjustment of Sprinkler Heads</t>
  </si>
  <si>
    <t>E23.</t>
  </si>
  <si>
    <t>A.66</t>
  </si>
  <si>
    <t>Tree Removal</t>
  </si>
  <si>
    <t>CW 3010 &amp; E24.</t>
  </si>
  <si>
    <t>A.67</t>
  </si>
  <si>
    <t>Relocation of Parking Fence</t>
  </si>
  <si>
    <t>E25.</t>
  </si>
  <si>
    <t>lin.m</t>
  </si>
  <si>
    <r>
      <t xml:space="preserve">MISCELLANEOUS </t>
    </r>
    <r>
      <rPr>
        <sz val="12"/>
        <color indexed="8"/>
        <rFont val="Arial"/>
        <family val="2"/>
      </rPr>
      <t>(Cont'd)</t>
    </r>
  </si>
  <si>
    <t>A.68</t>
  </si>
  <si>
    <t>CP Protection Works</t>
  </si>
  <si>
    <t>E26.</t>
  </si>
  <si>
    <t xml:space="preserve">Sub-Total </t>
  </si>
  <si>
    <t>McPHILLIPS STREET NORTHBOUND - NOTRE DAME AVENUE / LOGAN AVENUE</t>
  </si>
  <si>
    <t>Partial Slab Patches 
- Early Opening (24 hour)</t>
  </si>
  <si>
    <r>
      <t xml:space="preserve">ROADWORKS - RENEWALS  </t>
    </r>
    <r>
      <rPr>
        <sz val="12"/>
        <color indexed="8"/>
        <rFont val="Arial"/>
        <family val="2"/>
      </rPr>
      <t>(Cont'd.)</t>
    </r>
  </si>
  <si>
    <r>
      <t xml:space="preserve">ADJUSTMENTS </t>
    </r>
    <r>
      <rPr>
        <sz val="12"/>
        <color indexed="8"/>
        <rFont val="Arial"/>
        <family val="2"/>
      </rPr>
      <t>(Cont'd)</t>
    </r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</si>
  <si>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</si>
  <si>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</si>
  <si>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</si>
  <si>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</si>
  <si>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A010</t>
  </si>
  <si>
    <t>Supplying and Placing Imported Material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</si>
</sst>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;&quot;&quot;;&quot;&quot;;&quot;&quot;"/>
    <numFmt numFmtId="173" formatCode="0;0;&quot;&quot;;@"/>
    <numFmt numFmtId="174" formatCode="#\ ###\ ##0.00;;0;[Red]@"/>
    <numFmt numFmtId="175" formatCode="#\ ###\ ##0.00;;0;@"/>
    <numFmt numFmtId="176" formatCode="0;\-0;0;@"/>
    <numFmt numFmtId="177" formatCode="#\ ###\ ##0.00;;&quot;(in figures)                                 &quot;;@"/>
    <numFmt numFmtId="178" formatCode="#\ ###\ ##0.00;;;@"/>
    <numFmt numFmtId="179" formatCode="#\ ###\ ##0.?;[Red]0;[Red]0;[Red]@"/>
    <numFmt numFmtId="180" formatCode="#\ ###\ ##0.00;;;"/>
    <numFmt numFmtId="181" formatCode="[Red]&quot;Z&quot;;[Red]&quot;Z&quot;;[Red]&quot;Z&quot;;@"/>
    <numFmt numFmtId="182" formatCode="0;0;[Red]&quot;###&quot;;@"/>
    <numFmt numFmtId="183" formatCode="&quot;Subtotal: &quot;#\ ###\ ##0.00;;&quot;Subtotal: Nil&quot;;@"/>
    <numFmt numFmtId="184" formatCode="&quot;$&quot;#,##0.00"/>
    <numFmt numFmtId="185" formatCode="0.000"/>
    <numFmt numFmtId="186" formatCode="#,##0\ 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0"/>
      <color indexed="12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color indexed="8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0"/>
    </font>
    <font>
      <b/>
      <i/>
      <sz val="12"/>
      <color indexed="8"/>
      <name val="Arial"/>
      <family val="2"/>
    </font>
    <font>
      <sz val="8"/>
      <name val="MS Sans Serif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/>
      <right style="thin">
        <color indexed="8"/>
      </right>
      <top style="double">
        <color indexed="8"/>
      </top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/>
      <top style="double">
        <color indexed="8"/>
      </top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  <protection/>
    </xf>
    <xf numFmtId="0" fontId="3" fillId="0" borderId="1" applyFill="0">
      <alignment horizontal="right" vertical="top"/>
      <protection/>
    </xf>
    <xf numFmtId="172" fontId="3" fillId="0" borderId="2" applyFill="0">
      <alignment horizontal="right" vertical="top"/>
      <protection/>
    </xf>
    <xf numFmtId="0" fontId="3" fillId="0" borderId="1" applyFill="0">
      <alignment horizontal="center" vertical="top" wrapText="1"/>
      <protection/>
    </xf>
    <xf numFmtId="0" fontId="5" fillId="0" borderId="3" applyFill="0">
      <alignment horizontal="center" vertical="center" wrapText="1"/>
      <protection/>
    </xf>
    <xf numFmtId="0" fontId="3" fillId="0" borderId="1" applyFill="0">
      <alignment horizontal="left" vertical="top" wrapText="1"/>
      <protection/>
    </xf>
    <xf numFmtId="0" fontId="6" fillId="0" borderId="1" applyFill="0">
      <alignment horizontal="left" vertical="top" wrapText="1"/>
      <protection/>
    </xf>
    <xf numFmtId="173" fontId="7" fillId="0" borderId="4" applyFill="0">
      <alignment horizontal="centerContinuous" wrapText="1"/>
      <protection/>
    </xf>
    <xf numFmtId="173" fontId="3" fillId="0" borderId="1" applyFill="0">
      <alignment horizontal="center" vertical="top" wrapText="1"/>
      <protection/>
    </xf>
    <xf numFmtId="0" fontId="3" fillId="0" borderId="1" applyFill="0">
      <alignment horizontal="center" wrapText="1"/>
      <protection/>
    </xf>
    <xf numFmtId="179" fontId="3" fillId="0" borderId="1" applyFill="0">
      <alignment/>
      <protection/>
    </xf>
    <xf numFmtId="174" fontId="3" fillId="0" borderId="1" applyFill="0">
      <alignment horizontal="right"/>
      <protection locked="0"/>
    </xf>
    <xf numFmtId="175" fontId="3" fillId="0" borderId="1" applyFill="0">
      <alignment horizontal="right"/>
      <protection locked="0"/>
    </xf>
    <xf numFmtId="175" fontId="3" fillId="0" borderId="1" applyFill="0">
      <alignment/>
      <protection/>
    </xf>
    <xf numFmtId="175" fontId="3" fillId="0" borderId="3" applyFill="0">
      <alignment horizontal="right"/>
      <protection/>
    </xf>
    <xf numFmtId="0" fontId="19" fillId="20" borderId="5" applyNumberFormat="0" applyAlignment="0" applyProtection="0"/>
    <xf numFmtId="0" fontId="20" fillId="21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1" applyFill="0">
      <alignment horizontal="lef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3" fillId="23" borderId="0">
      <alignment/>
      <protection/>
    </xf>
    <xf numFmtId="0" fontId="13" fillId="23" borderId="0">
      <alignment/>
      <protection/>
    </xf>
    <xf numFmtId="0" fontId="13" fillId="23" borderId="0">
      <alignment/>
      <protection/>
    </xf>
    <xf numFmtId="0" fontId="0" fillId="0" borderId="0">
      <alignment/>
      <protection/>
    </xf>
    <xf numFmtId="0" fontId="13" fillId="24" borderId="11" applyNumberFormat="0" applyFont="0" applyAlignment="0" applyProtection="0"/>
    <xf numFmtId="181" fontId="5" fillId="0" borderId="3" applyNumberFormat="0" applyFont="0" applyFill="0" applyBorder="0" applyAlignment="0" applyProtection="0"/>
    <xf numFmtId="0" fontId="29" fillId="20" borderId="12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horizontal="right"/>
      <protection/>
    </xf>
    <xf numFmtId="0" fontId="30" fillId="0" borderId="0" applyNumberFormat="0" applyFill="0" applyBorder="0" applyAlignment="0" applyProtection="0"/>
    <xf numFmtId="0" fontId="3" fillId="0" borderId="0" applyFill="0">
      <alignment horizontal="left"/>
      <protection/>
    </xf>
    <xf numFmtId="0" fontId="9" fillId="0" borderId="0" applyFill="0">
      <alignment horizontal="centerContinuous" vertical="center"/>
      <protection/>
    </xf>
    <xf numFmtId="178" fontId="12" fillId="0" borderId="0" applyFill="0">
      <alignment horizontal="centerContinuous" vertical="center"/>
      <protection/>
    </xf>
    <xf numFmtId="180" fontId="12" fillId="0" borderId="0" applyFill="0">
      <alignment horizontal="centerContinuous" vertical="center"/>
      <protection/>
    </xf>
    <xf numFmtId="0" fontId="3" fillId="0" borderId="3">
      <alignment horizontal="centerContinuous" wrapText="1"/>
      <protection/>
    </xf>
    <xf numFmtId="176" fontId="10" fillId="0" borderId="0" applyFill="0">
      <alignment horizontal="left"/>
      <protection/>
    </xf>
    <xf numFmtId="177" fontId="11" fillId="0" borderId="0" applyFill="0">
      <alignment horizontal="right"/>
      <protection/>
    </xf>
    <xf numFmtId="0" fontId="3" fillId="0" borderId="13" applyFill="0">
      <alignment/>
      <protection/>
    </xf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5" fillId="25" borderId="0" xfId="0" applyNumberFormat="1" applyFont="1" applyFill="1" applyAlignment="1">
      <alignment/>
    </xf>
    <xf numFmtId="0" fontId="15" fillId="25" borderId="0" xfId="0" applyNumberFormat="1" applyFont="1" applyFill="1" applyBorder="1" applyAlignment="1" applyProtection="1">
      <alignment horizontal="center"/>
      <protection/>
    </xf>
    <xf numFmtId="0" fontId="15" fillId="25" borderId="0" xfId="0" applyNumberFormat="1" applyFont="1" applyFill="1" applyAlignment="1">
      <alignment/>
    </xf>
    <xf numFmtId="0" fontId="15" fillId="25" borderId="0" xfId="0" applyNumberFormat="1" applyFont="1" applyFill="1" applyAlignment="1" applyProtection="1">
      <alignment horizontal="center"/>
      <protection/>
    </xf>
    <xf numFmtId="0" fontId="15" fillId="25" borderId="0" xfId="74" applyFont="1" applyFill="1">
      <alignment/>
      <protection/>
    </xf>
    <xf numFmtId="184" fontId="13" fillId="26" borderId="0" xfId="0" applyNumberFormat="1" applyFont="1" applyFill="1" applyBorder="1" applyAlignment="1" applyProtection="1">
      <alignment vertical="center"/>
      <protection/>
    </xf>
    <xf numFmtId="173" fontId="13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6" fontId="34" fillId="23" borderId="0" xfId="71" applyNumberFormat="1" applyFont="1" applyBorder="1" applyAlignment="1">
      <alignment horizontal="centerContinuous" vertical="center"/>
      <protection/>
    </xf>
    <xf numFmtId="1" fontId="14" fillId="23" borderId="0" xfId="72" applyNumberFormat="1" applyFont="1" applyAlignment="1" applyProtection="1">
      <alignment horizontal="centerContinuous" vertical="top"/>
      <protection/>
    </xf>
    <xf numFmtId="0" fontId="14" fillId="23" borderId="0" xfId="72" applyNumberFormat="1" applyFont="1" applyAlignment="1" applyProtection="1">
      <alignment horizontal="centerContinuous" vertical="center"/>
      <protection/>
    </xf>
    <xf numFmtId="0" fontId="13" fillId="23" borderId="0" xfId="71" applyNumberFormat="1" applyBorder="1">
      <alignment/>
      <protection/>
    </xf>
    <xf numFmtId="0" fontId="13" fillId="23" borderId="0" xfId="71" applyNumberFormat="1">
      <alignment/>
      <protection/>
    </xf>
    <xf numFmtId="166" fontId="36" fillId="23" borderId="0" xfId="71" applyNumberFormat="1" applyFont="1" applyBorder="1" applyAlignment="1">
      <alignment horizontal="centerContinuous" vertical="center"/>
      <protection/>
    </xf>
    <xf numFmtId="1" fontId="13" fillId="23" borderId="0" xfId="72" applyNumberFormat="1" applyFont="1" applyAlignment="1" applyProtection="1">
      <alignment horizontal="centerContinuous" vertical="top"/>
      <protection/>
    </xf>
    <xf numFmtId="0" fontId="13" fillId="23" borderId="0" xfId="72" applyNumberFormat="1" applyAlignment="1" applyProtection="1">
      <alignment horizontal="centerContinuous" vertical="center"/>
      <protection/>
    </xf>
    <xf numFmtId="0" fontId="37" fillId="0" borderId="0" xfId="71" applyNumberFormat="1" applyFont="1" applyFill="1" applyBorder="1">
      <alignment/>
      <protection/>
    </xf>
    <xf numFmtId="166" fontId="13" fillId="23" borderId="0" xfId="71" applyNumberFormat="1" applyBorder="1" applyAlignment="1">
      <alignment horizontal="right"/>
      <protection/>
    </xf>
    <xf numFmtId="0" fontId="13" fillId="23" borderId="0" xfId="72" applyNumberFormat="1" applyAlignment="1" applyProtection="1">
      <alignment vertical="top"/>
      <protection/>
    </xf>
    <xf numFmtId="0" fontId="13" fillId="23" borderId="0" xfId="72" applyNumberFormat="1" applyAlignment="1" applyProtection="1">
      <alignment/>
      <protection/>
    </xf>
    <xf numFmtId="2" fontId="13" fillId="23" borderId="0" xfId="72" applyNumberFormat="1" applyAlignment="1" applyProtection="1">
      <alignment horizontal="centerContinuous"/>
      <protection/>
    </xf>
    <xf numFmtId="166" fontId="13" fillId="23" borderId="15" xfId="71" applyNumberFormat="1" applyBorder="1" applyAlignment="1">
      <alignment horizontal="center"/>
      <protection/>
    </xf>
    <xf numFmtId="0" fontId="13" fillId="23" borderId="16" xfId="71" applyNumberFormat="1" applyBorder="1" applyAlignment="1">
      <alignment horizontal="center" vertical="top"/>
      <protection/>
    </xf>
    <xf numFmtId="0" fontId="13" fillId="23" borderId="17" xfId="71" applyNumberFormat="1" applyBorder="1" applyAlignment="1">
      <alignment horizontal="center"/>
      <protection/>
    </xf>
    <xf numFmtId="0" fontId="13" fillId="23" borderId="16" xfId="71" applyNumberFormat="1" applyBorder="1" applyAlignment="1">
      <alignment horizontal="center"/>
      <protection/>
    </xf>
    <xf numFmtId="0" fontId="13" fillId="23" borderId="18" xfId="71" applyNumberFormat="1" applyBorder="1" applyAlignment="1">
      <alignment horizontal="center"/>
      <protection/>
    </xf>
    <xf numFmtId="166" fontId="13" fillId="23" borderId="15" xfId="71" applyNumberFormat="1" applyBorder="1" applyAlignment="1">
      <alignment horizontal="right"/>
      <protection/>
    </xf>
    <xf numFmtId="0" fontId="13" fillId="23" borderId="19" xfId="71" applyNumberFormat="1" applyBorder="1" applyAlignment="1">
      <alignment vertical="top"/>
      <protection/>
    </xf>
    <xf numFmtId="0" fontId="13" fillId="23" borderId="20" xfId="71" applyNumberFormat="1" applyBorder="1">
      <alignment/>
      <protection/>
    </xf>
    <xf numFmtId="0" fontId="13" fillId="23" borderId="19" xfId="71" applyNumberFormat="1" applyBorder="1" applyAlignment="1">
      <alignment horizontal="center"/>
      <protection/>
    </xf>
    <xf numFmtId="0" fontId="13" fillId="23" borderId="21" xfId="71" applyNumberFormat="1" applyBorder="1">
      <alignment/>
      <protection/>
    </xf>
    <xf numFmtId="0" fontId="13" fillId="23" borderId="21" xfId="71" applyNumberFormat="1" applyBorder="1" applyAlignment="1">
      <alignment horizontal="center"/>
      <protection/>
    </xf>
    <xf numFmtId="0" fontId="13" fillId="23" borderId="21" xfId="71" applyNumberFormat="1" applyBorder="1" applyAlignment="1">
      <alignment horizontal="right"/>
      <protection/>
    </xf>
    <xf numFmtId="166" fontId="13" fillId="23" borderId="0" xfId="71" applyNumberFormat="1" applyBorder="1" applyAlignment="1">
      <alignment horizontal="right" vertical="center"/>
      <protection/>
    </xf>
    <xf numFmtId="0" fontId="14" fillId="23" borderId="22" xfId="73" applyNumberFormat="1" applyFont="1" applyBorder="1" applyAlignment="1" applyProtection="1">
      <alignment horizontal="center" vertical="center"/>
      <protection/>
    </xf>
    <xf numFmtId="0" fontId="13" fillId="23" borderId="0" xfId="71" applyNumberFormat="1" applyAlignment="1">
      <alignment vertical="center"/>
      <protection/>
    </xf>
    <xf numFmtId="0" fontId="38" fillId="23" borderId="23" xfId="71" applyNumberFormat="1" applyFont="1" applyBorder="1" applyAlignment="1">
      <alignment vertical="top"/>
      <protection/>
    </xf>
    <xf numFmtId="173" fontId="38" fillId="26" borderId="23" xfId="71" applyNumberFormat="1" applyFont="1" applyFill="1" applyBorder="1" applyAlignment="1" applyProtection="1">
      <alignment horizontal="left" vertical="center"/>
      <protection/>
    </xf>
    <xf numFmtId="1" fontId="13" fillId="23" borderId="24" xfId="71" applyNumberFormat="1" applyBorder="1" applyAlignment="1">
      <alignment horizontal="center" vertical="top"/>
      <protection/>
    </xf>
    <xf numFmtId="0" fontId="13" fillId="23" borderId="24" xfId="71" applyNumberFormat="1" applyBorder="1" applyAlignment="1">
      <alignment horizontal="center" vertical="top"/>
      <protection/>
    </xf>
    <xf numFmtId="166" fontId="13" fillId="23" borderId="23" xfId="71" applyNumberFormat="1" applyBorder="1" applyAlignment="1">
      <alignment horizontal="right"/>
      <protection/>
    </xf>
    <xf numFmtId="4" fontId="13" fillId="0" borderId="25" xfId="71" applyNumberFormat="1" applyFont="1" applyFill="1" applyBorder="1" applyAlignment="1" applyProtection="1">
      <alignment horizontal="center" vertical="top" wrapText="1"/>
      <protection/>
    </xf>
    <xf numFmtId="182" fontId="13" fillId="0" borderId="1" xfId="71" applyNumberFormat="1" applyFont="1" applyFill="1" applyBorder="1" applyAlignment="1" applyProtection="1">
      <alignment horizontal="center" vertical="top" wrapText="1"/>
      <protection/>
    </xf>
    <xf numFmtId="173" fontId="13" fillId="0" borderId="1" xfId="71" applyNumberFormat="1" applyFont="1" applyFill="1" applyBorder="1" applyAlignment="1" applyProtection="1">
      <alignment horizontal="left" vertical="top" wrapText="1"/>
      <protection/>
    </xf>
    <xf numFmtId="173" fontId="13" fillId="0" borderId="1" xfId="71" applyNumberFormat="1" applyFont="1" applyFill="1" applyBorder="1" applyAlignment="1" applyProtection="1">
      <alignment horizontal="center" vertical="top" wrapText="1"/>
      <protection/>
    </xf>
    <xf numFmtId="0" fontId="13" fillId="0" borderId="1" xfId="71" applyNumberFormat="1" applyFont="1" applyFill="1" applyBorder="1" applyAlignment="1" applyProtection="1">
      <alignment horizontal="center" vertical="top" wrapText="1"/>
      <protection/>
    </xf>
    <xf numFmtId="186" fontId="13" fillId="0" borderId="1" xfId="71" applyNumberFormat="1" applyFont="1" applyFill="1" applyBorder="1" applyAlignment="1" applyProtection="1">
      <alignment horizontal="right" vertical="top"/>
      <protection/>
    </xf>
    <xf numFmtId="184" fontId="13" fillId="0" borderId="1" xfId="71" applyNumberFormat="1" applyFont="1" applyFill="1" applyBorder="1" applyAlignment="1" applyProtection="1">
      <alignment vertical="top"/>
      <protection/>
    </xf>
    <xf numFmtId="183" fontId="13" fillId="0" borderId="25" xfId="71" applyNumberFormat="1" applyFont="1" applyFill="1" applyBorder="1" applyAlignment="1" applyProtection="1">
      <alignment horizontal="center" vertical="top"/>
      <protection/>
    </xf>
    <xf numFmtId="0" fontId="13" fillId="0" borderId="1" xfId="71" applyNumberFormat="1" applyFont="1" applyFill="1" applyBorder="1" applyAlignment="1" applyProtection="1">
      <alignment vertical="center"/>
      <protection/>
    </xf>
    <xf numFmtId="182" fontId="13" fillId="0" borderId="1" xfId="71" applyNumberFormat="1" applyFont="1" applyFill="1" applyBorder="1" applyAlignment="1" applyProtection="1">
      <alignment horizontal="right" vertical="top" wrapText="1"/>
      <protection/>
    </xf>
    <xf numFmtId="4" fontId="13" fillId="0" borderId="1" xfId="71" applyNumberFormat="1" applyFont="1" applyFill="1" applyBorder="1" applyAlignment="1" applyProtection="1">
      <alignment horizontal="center" vertical="top" wrapText="1"/>
      <protection/>
    </xf>
    <xf numFmtId="1" fontId="13" fillId="0" borderId="1" xfId="71" applyNumberFormat="1" applyFont="1" applyFill="1" applyBorder="1" applyAlignment="1" applyProtection="1">
      <alignment horizontal="right" vertical="top"/>
      <protection/>
    </xf>
    <xf numFmtId="0" fontId="38" fillId="0" borderId="23" xfId="71" applyNumberFormat="1" applyFont="1" applyFill="1" applyBorder="1" applyAlignment="1">
      <alignment vertical="top"/>
      <protection/>
    </xf>
    <xf numFmtId="173" fontId="38" fillId="26" borderId="23" xfId="71" applyNumberFormat="1" applyFont="1" applyFill="1" applyBorder="1" applyAlignment="1" applyProtection="1">
      <alignment horizontal="left" vertical="top" wrapText="1"/>
      <protection/>
    </xf>
    <xf numFmtId="1" fontId="13" fillId="23" borderId="24" xfId="71" applyNumberFormat="1" applyBorder="1" applyAlignment="1">
      <alignment vertical="top"/>
      <protection/>
    </xf>
    <xf numFmtId="4" fontId="13" fillId="0" borderId="25" xfId="71" applyNumberFormat="1" applyFont="1" applyFill="1" applyBorder="1" applyAlignment="1" applyProtection="1">
      <alignment horizontal="center" vertical="top"/>
      <protection/>
    </xf>
    <xf numFmtId="182" fontId="13" fillId="0" borderId="2" xfId="71" applyNumberFormat="1" applyFont="1" applyFill="1" applyBorder="1" applyAlignment="1" applyProtection="1">
      <alignment horizontal="center" vertical="top" wrapText="1"/>
      <protection/>
    </xf>
    <xf numFmtId="173" fontId="13" fillId="0" borderId="2" xfId="71" applyNumberFormat="1" applyFont="1" applyFill="1" applyBorder="1" applyAlignment="1" applyProtection="1">
      <alignment horizontal="left" vertical="top" wrapText="1"/>
      <protection/>
    </xf>
    <xf numFmtId="173" fontId="13" fillId="0" borderId="2" xfId="71" applyNumberFormat="1" applyFont="1" applyFill="1" applyBorder="1" applyAlignment="1" applyProtection="1">
      <alignment horizontal="center" vertical="top" wrapText="1"/>
      <protection/>
    </xf>
    <xf numFmtId="0" fontId="13" fillId="0" borderId="2" xfId="71" applyNumberFormat="1" applyFont="1" applyFill="1" applyBorder="1" applyAlignment="1" applyProtection="1">
      <alignment horizontal="center" vertical="top" wrapText="1"/>
      <protection/>
    </xf>
    <xf numFmtId="186" fontId="13" fillId="0" borderId="2" xfId="71" applyNumberFormat="1" applyFont="1" applyFill="1" applyBorder="1" applyAlignment="1" applyProtection="1">
      <alignment horizontal="right" vertical="top"/>
      <protection/>
    </xf>
    <xf numFmtId="0" fontId="13" fillId="0" borderId="2" xfId="71" applyNumberFormat="1" applyFont="1" applyFill="1" applyBorder="1" applyAlignment="1" applyProtection="1">
      <alignment vertical="center"/>
      <protection/>
    </xf>
    <xf numFmtId="184" fontId="13" fillId="0" borderId="2" xfId="71" applyNumberFormat="1" applyFont="1" applyFill="1" applyBorder="1" applyAlignment="1" applyProtection="1">
      <alignment vertical="top"/>
      <protection/>
    </xf>
    <xf numFmtId="182" fontId="13" fillId="0" borderId="26" xfId="71" applyNumberFormat="1" applyFont="1" applyFill="1" applyBorder="1" applyAlignment="1" applyProtection="1">
      <alignment horizontal="center" vertical="top" wrapText="1"/>
      <protection/>
    </xf>
    <xf numFmtId="173" fontId="38" fillId="26" borderId="27" xfId="71" applyNumberFormat="1" applyFont="1" applyFill="1" applyBorder="1" applyAlignment="1" applyProtection="1">
      <alignment horizontal="left" vertical="center" wrapText="1"/>
      <protection/>
    </xf>
    <xf numFmtId="173" fontId="13" fillId="0" borderId="26" xfId="71" applyNumberFormat="1" applyFont="1" applyFill="1" applyBorder="1" applyAlignment="1" applyProtection="1">
      <alignment horizontal="center" vertical="top" wrapText="1"/>
      <protection/>
    </xf>
    <xf numFmtId="0" fontId="13" fillId="0" borderId="26" xfId="71" applyNumberFormat="1" applyFont="1" applyFill="1" applyBorder="1" applyAlignment="1" applyProtection="1">
      <alignment horizontal="center" vertical="top" wrapText="1"/>
      <protection/>
    </xf>
    <xf numFmtId="186" fontId="13" fillId="0" borderId="26" xfId="71" applyNumberFormat="1" applyFont="1" applyFill="1" applyBorder="1" applyAlignment="1" applyProtection="1">
      <alignment horizontal="right" vertical="top"/>
      <protection/>
    </xf>
    <xf numFmtId="0" fontId="13" fillId="0" borderId="26" xfId="71" applyNumberFormat="1" applyFont="1" applyFill="1" applyBorder="1" applyAlignment="1" applyProtection="1">
      <alignment vertical="center"/>
      <protection/>
    </xf>
    <xf numFmtId="184" fontId="13" fillId="0" borderId="26" xfId="71" applyNumberFormat="1" applyFont="1" applyFill="1" applyBorder="1" applyAlignment="1" applyProtection="1">
      <alignment vertical="top"/>
      <protection/>
    </xf>
    <xf numFmtId="0" fontId="0" fillId="0" borderId="0" xfId="71" applyFont="1" applyFill="1" applyAlignment="1">
      <alignment/>
      <protection/>
    </xf>
    <xf numFmtId="182" fontId="13" fillId="0" borderId="2" xfId="71" applyNumberFormat="1" applyFont="1" applyFill="1" applyBorder="1" applyAlignment="1" applyProtection="1">
      <alignment horizontal="right" vertical="top" wrapText="1"/>
      <protection/>
    </xf>
    <xf numFmtId="173" fontId="38" fillId="26" borderId="23" xfId="71" applyNumberFormat="1" applyFont="1" applyFill="1" applyBorder="1" applyAlignment="1" applyProtection="1">
      <alignment horizontal="left" vertical="center" wrapText="1"/>
      <protection/>
    </xf>
    <xf numFmtId="184" fontId="13" fillId="0" borderId="1" xfId="71" applyNumberFormat="1" applyFont="1" applyFill="1" applyBorder="1" applyAlignment="1" applyProtection="1">
      <alignment vertical="top" wrapText="1"/>
      <protection/>
    </xf>
    <xf numFmtId="0" fontId="0" fillId="0" borderId="0" xfId="71" applyFont="1" applyFill="1" applyAlignment="1">
      <alignment/>
      <protection/>
    </xf>
    <xf numFmtId="1" fontId="13" fillId="0" borderId="1" xfId="71" applyNumberFormat="1" applyFont="1" applyFill="1" applyBorder="1" applyAlignment="1" applyProtection="1">
      <alignment horizontal="right" vertical="top" wrapText="1"/>
      <protection/>
    </xf>
    <xf numFmtId="173" fontId="13" fillId="0" borderId="1" xfId="71" applyNumberFormat="1" applyFont="1" applyFill="1" applyBorder="1" applyAlignment="1" applyProtection="1" quotePrefix="1">
      <alignment horizontal="left" vertical="top" wrapText="1"/>
      <protection/>
    </xf>
    <xf numFmtId="173" fontId="13" fillId="0" borderId="1" xfId="71" applyNumberFormat="1" applyFont="1" applyFill="1" applyBorder="1" applyAlignment="1" applyProtection="1">
      <alignment vertical="top" wrapText="1"/>
      <protection/>
    </xf>
    <xf numFmtId="173" fontId="13" fillId="0" borderId="1" xfId="71" applyNumberFormat="1" applyFont="1" applyFill="1" applyBorder="1" applyAlignment="1" applyProtection="1" quotePrefix="1">
      <alignment vertical="top" wrapText="1"/>
      <protection/>
    </xf>
    <xf numFmtId="4" fontId="13" fillId="0" borderId="0" xfId="71" applyNumberFormat="1" applyFont="1" applyFill="1" applyBorder="1" applyAlignment="1" applyProtection="1">
      <alignment horizontal="center" vertical="top" wrapText="1"/>
      <protection/>
    </xf>
    <xf numFmtId="0" fontId="13" fillId="23" borderId="24" xfId="71" applyNumberFormat="1" applyBorder="1" applyAlignment="1">
      <alignment vertical="top"/>
      <protection/>
    </xf>
    <xf numFmtId="0" fontId="13" fillId="23" borderId="23" xfId="71" applyNumberFormat="1" applyBorder="1" applyAlignment="1">
      <alignment horizontal="center" vertical="top"/>
      <protection/>
    </xf>
    <xf numFmtId="4" fontId="13" fillId="0" borderId="0" xfId="71" applyNumberFormat="1" applyFont="1" applyFill="1" applyBorder="1" applyAlignment="1" applyProtection="1">
      <alignment horizontal="center" vertical="top"/>
      <protection/>
    </xf>
    <xf numFmtId="173" fontId="13" fillId="0" borderId="0" xfId="71" applyNumberFormat="1" applyFont="1" applyFill="1" applyBorder="1" applyAlignment="1" applyProtection="1">
      <alignment horizontal="left" vertical="top" wrapText="1"/>
      <protection/>
    </xf>
    <xf numFmtId="173" fontId="13" fillId="0" borderId="13" xfId="71" applyNumberFormat="1" applyFont="1" applyFill="1" applyBorder="1" applyAlignment="1" applyProtection="1">
      <alignment horizontal="left" vertical="top" wrapText="1"/>
      <protection/>
    </xf>
    <xf numFmtId="4" fontId="13" fillId="0" borderId="1" xfId="71" applyNumberFormat="1" applyFont="1" applyFill="1" applyBorder="1" applyAlignment="1" applyProtection="1">
      <alignment horizontal="center" vertical="top"/>
      <protection/>
    </xf>
    <xf numFmtId="182" fontId="13" fillId="0" borderId="28" xfId="71" applyNumberFormat="1" applyFont="1" applyFill="1" applyBorder="1" applyAlignment="1" applyProtection="1">
      <alignment horizontal="center" vertical="top" wrapText="1"/>
      <protection/>
    </xf>
    <xf numFmtId="173" fontId="13" fillId="0" borderId="28" xfId="71" applyNumberFormat="1" applyFont="1" applyFill="1" applyBorder="1" applyAlignment="1" applyProtection="1">
      <alignment horizontal="left" vertical="top" wrapText="1"/>
      <protection/>
    </xf>
    <xf numFmtId="173" fontId="13" fillId="0" borderId="28" xfId="71" applyNumberFormat="1" applyFont="1" applyFill="1" applyBorder="1" applyAlignment="1" applyProtection="1">
      <alignment horizontal="center" vertical="top" wrapText="1"/>
      <protection/>
    </xf>
    <xf numFmtId="0" fontId="13" fillId="0" borderId="28" xfId="71" applyNumberFormat="1" applyFont="1" applyFill="1" applyBorder="1" applyAlignment="1" applyProtection="1">
      <alignment horizontal="center" vertical="top" wrapText="1"/>
      <protection/>
    </xf>
    <xf numFmtId="186" fontId="13" fillId="0" borderId="28" xfId="71" applyNumberFormat="1" applyFont="1" applyFill="1" applyBorder="1" applyAlignment="1" applyProtection="1">
      <alignment horizontal="right" vertical="top"/>
      <protection/>
    </xf>
    <xf numFmtId="184" fontId="13" fillId="0" borderId="28" xfId="71" applyNumberFormat="1" applyFont="1" applyFill="1" applyBorder="1" applyAlignment="1" applyProtection="1">
      <alignment vertical="top"/>
      <protection/>
    </xf>
    <xf numFmtId="166" fontId="13" fillId="23" borderId="15" xfId="71" applyNumberFormat="1" applyBorder="1" applyAlignment="1">
      <alignment horizontal="right" vertical="center"/>
      <protection/>
    </xf>
    <xf numFmtId="0" fontId="38" fillId="23" borderId="29" xfId="71" applyNumberFormat="1" applyFont="1" applyBorder="1" applyAlignment="1">
      <alignment horizontal="center" vertical="center"/>
      <protection/>
    </xf>
    <xf numFmtId="166" fontId="13" fillId="23" borderId="29" xfId="71" applyNumberFormat="1" applyBorder="1" applyAlignment="1">
      <alignment horizontal="right" vertical="center"/>
      <protection/>
    </xf>
    <xf numFmtId="0" fontId="14" fillId="23" borderId="30" xfId="73" applyNumberFormat="1" applyFont="1" applyBorder="1" applyAlignment="1" applyProtection="1">
      <alignment horizontal="center" vertical="center"/>
      <protection/>
    </xf>
    <xf numFmtId="0" fontId="38" fillId="23" borderId="31" xfId="71" applyNumberFormat="1" applyFont="1" applyBorder="1" applyAlignment="1">
      <alignment horizontal="center" vertical="center"/>
      <protection/>
    </xf>
    <xf numFmtId="166" fontId="13" fillId="23" borderId="21" xfId="71" applyNumberFormat="1" applyBorder="1" applyAlignment="1">
      <alignment horizontal="right" vertical="center"/>
      <protection/>
    </xf>
    <xf numFmtId="0" fontId="38" fillId="23" borderId="29" xfId="71" applyNumberFormat="1" applyFont="1" applyBorder="1" applyAlignment="1">
      <alignment horizontal="center" vertical="center"/>
      <protection/>
    </xf>
    <xf numFmtId="166" fontId="13" fillId="23" borderId="29" xfId="71" applyNumberFormat="1" applyBorder="1" applyAlignment="1">
      <alignment horizontal="right"/>
      <protection/>
    </xf>
    <xf numFmtId="0" fontId="38" fillId="23" borderId="32" xfId="71" applyNumberFormat="1" applyFont="1" applyBorder="1" applyAlignment="1">
      <alignment horizontal="center" vertical="center"/>
      <protection/>
    </xf>
    <xf numFmtId="166" fontId="13" fillId="23" borderId="19" xfId="71" applyNumberFormat="1" applyBorder="1" applyAlignment="1">
      <alignment horizontal="right"/>
      <protection/>
    </xf>
    <xf numFmtId="0" fontId="13" fillId="23" borderId="33" xfId="71" applyNumberFormat="1" applyBorder="1" applyAlignment="1">
      <alignment vertical="top"/>
      <protection/>
    </xf>
    <xf numFmtId="0" fontId="13" fillId="23" borderId="13" xfId="71" applyNumberFormat="1" applyBorder="1">
      <alignment/>
      <protection/>
    </xf>
    <xf numFmtId="0" fontId="13" fillId="23" borderId="13" xfId="71" applyNumberFormat="1" applyBorder="1" applyAlignment="1">
      <alignment horizontal="center"/>
      <protection/>
    </xf>
    <xf numFmtId="0" fontId="13" fillId="23" borderId="34" xfId="71" applyNumberFormat="1" applyBorder="1" applyAlignment="1">
      <alignment horizontal="right"/>
      <protection/>
    </xf>
    <xf numFmtId="0" fontId="13" fillId="23" borderId="0" xfId="71" applyNumberFormat="1" applyBorder="1" applyAlignment="1">
      <alignment horizontal="right"/>
      <protection/>
    </xf>
    <xf numFmtId="0" fontId="13" fillId="23" borderId="0" xfId="71" applyNumberFormat="1" applyAlignment="1">
      <alignment vertical="top"/>
      <protection/>
    </xf>
    <xf numFmtId="0" fontId="13" fillId="23" borderId="0" xfId="71" applyNumberFormat="1" applyAlignment="1">
      <alignment horizontal="center"/>
      <protection/>
    </xf>
    <xf numFmtId="0" fontId="13" fillId="23" borderId="0" xfId="71" applyNumberFormat="1" applyAlignment="1">
      <alignment horizontal="right"/>
      <protection/>
    </xf>
    <xf numFmtId="1" fontId="38" fillId="23" borderId="35" xfId="71" applyNumberFormat="1" applyFont="1" applyBorder="1" applyAlignment="1">
      <alignment horizontal="left" vertical="center" wrapText="1"/>
      <protection/>
    </xf>
    <xf numFmtId="0" fontId="13" fillId="23" borderId="36" xfId="71" applyNumberFormat="1" applyFont="1" applyBorder="1" applyAlignment="1">
      <alignment vertical="center" wrapText="1"/>
      <protection/>
    </xf>
    <xf numFmtId="0" fontId="13" fillId="23" borderId="37" xfId="71" applyNumberFormat="1" applyFont="1" applyBorder="1" applyAlignment="1">
      <alignment vertical="center" wrapText="1"/>
      <protection/>
    </xf>
    <xf numFmtId="0" fontId="15" fillId="23" borderId="38" xfId="73" applyNumberFormat="1" applyFont="1" applyBorder="1" applyAlignment="1" applyProtection="1">
      <alignment horizontal="left" vertical="center"/>
      <protection/>
    </xf>
    <xf numFmtId="0" fontId="15" fillId="23" borderId="39" xfId="73" applyNumberFormat="1" applyFont="1" applyBorder="1" applyAlignment="1" applyProtection="1">
      <alignment horizontal="left" vertical="center"/>
      <protection/>
    </xf>
    <xf numFmtId="1" fontId="39" fillId="23" borderId="35" xfId="71" applyNumberFormat="1" applyFont="1" applyBorder="1" applyAlignment="1">
      <alignment horizontal="left" vertical="center" wrapText="1"/>
      <protection/>
    </xf>
    <xf numFmtId="0" fontId="16" fillId="23" borderId="36" xfId="71" applyNumberFormat="1" applyFont="1" applyBorder="1" applyAlignment="1">
      <alignment vertical="center" wrapText="1"/>
      <protection/>
    </xf>
    <xf numFmtId="0" fontId="16" fillId="23" borderId="37" xfId="71" applyNumberFormat="1" applyFont="1" applyBorder="1" applyAlignment="1">
      <alignment vertical="center" wrapText="1"/>
      <protection/>
    </xf>
    <xf numFmtId="0" fontId="15" fillId="23" borderId="40" xfId="73" applyNumberFormat="1" applyFont="1" applyBorder="1" applyAlignment="1" applyProtection="1">
      <alignment horizontal="left" vertical="center"/>
      <protection/>
    </xf>
    <xf numFmtId="0" fontId="15" fillId="23" borderId="41" xfId="73" applyNumberFormat="1" applyFont="1" applyBorder="1" applyAlignment="1" applyProtection="1">
      <alignment horizontal="left" vertical="center"/>
      <protection/>
    </xf>
    <xf numFmtId="1" fontId="38" fillId="23" borderId="20" xfId="71" applyNumberFormat="1" applyFont="1" applyBorder="1" applyAlignment="1">
      <alignment horizontal="left" vertical="center" wrapText="1"/>
      <protection/>
    </xf>
    <xf numFmtId="1" fontId="38" fillId="23" borderId="42" xfId="71" applyNumberFormat="1" applyFont="1" applyBorder="1" applyAlignment="1">
      <alignment horizontal="left" vertical="center" wrapText="1"/>
      <protection/>
    </xf>
    <xf numFmtId="0" fontId="13" fillId="23" borderId="43" xfId="71" applyNumberFormat="1" applyFont="1" applyBorder="1" applyAlignment="1">
      <alignment vertical="center" wrapText="1"/>
      <protection/>
    </xf>
    <xf numFmtId="0" fontId="13" fillId="23" borderId="44" xfId="71" applyNumberFormat="1" applyFont="1" applyBorder="1" applyAlignment="1">
      <alignment vertical="center" wrapText="1"/>
      <protection/>
    </xf>
    <xf numFmtId="0" fontId="13" fillId="23" borderId="45" xfId="71" applyNumberFormat="1" applyBorder="1" applyAlignment="1">
      <alignment/>
      <protection/>
    </xf>
    <xf numFmtId="0" fontId="13" fillId="23" borderId="46" xfId="71" applyNumberFormat="1" applyBorder="1" applyAlignment="1">
      <alignment/>
      <protection/>
    </xf>
    <xf numFmtId="166" fontId="13" fillId="23" borderId="47" xfId="71" applyNumberFormat="1" applyBorder="1" applyAlignment="1">
      <alignment horizontal="center"/>
      <protection/>
    </xf>
    <xf numFmtId="0" fontId="13" fillId="23" borderId="48" xfId="71" applyNumberFormat="1" applyBorder="1" applyAlignment="1">
      <alignment/>
      <protection/>
    </xf>
    <xf numFmtId="0" fontId="13" fillId="23" borderId="49" xfId="71" applyNumberFormat="1" applyBorder="1" applyAlignment="1">
      <alignment/>
      <protection/>
    </xf>
    <xf numFmtId="0" fontId="13" fillId="23" borderId="0" xfId="71" applyNumberFormat="1" applyBorder="1" applyAlignment="1">
      <alignment/>
      <protection/>
    </xf>
    <xf numFmtId="0" fontId="13" fillId="23" borderId="25" xfId="71" applyNumberFormat="1" applyBorder="1" applyAlignment="1">
      <alignment/>
      <protection/>
    </xf>
    <xf numFmtId="0" fontId="13" fillId="23" borderId="49" xfId="71" applyNumberFormat="1" applyBorder="1" applyAlignment="1" quotePrefix="1">
      <alignment/>
      <protection/>
    </xf>
    <xf numFmtId="184" fontId="13" fillId="0" borderId="50" xfId="0" applyNumberFormat="1" applyFont="1" applyFill="1" applyBorder="1" applyAlignment="1" applyProtection="1">
      <alignment vertical="top"/>
      <protection locked="0"/>
    </xf>
    <xf numFmtId="166" fontId="35" fillId="0" borderId="0" xfId="72" applyNumberFormat="1" applyFont="1" applyFill="1" applyAlignment="1" applyProtection="1">
      <alignment horizontal="left" vertical="top"/>
      <protection/>
    </xf>
    <xf numFmtId="166" fontId="35" fillId="0" borderId="0" xfId="72" applyNumberFormat="1" applyFont="1" applyFill="1" applyAlignment="1" applyProtection="1" quotePrefix="1">
      <alignment horizontal="left" vertical="top"/>
      <protection/>
    </xf>
    <xf numFmtId="166" fontId="13" fillId="0" borderId="0" xfId="72" applyNumberFormat="1" applyFill="1" applyAlignment="1" applyProtection="1">
      <alignment horizontal="centerContinuous" vertical="center"/>
      <protection/>
    </xf>
    <xf numFmtId="166" fontId="13" fillId="0" borderId="18" xfId="71" applyNumberFormat="1" applyFill="1" applyBorder="1" applyAlignment="1">
      <alignment horizontal="right"/>
      <protection/>
    </xf>
    <xf numFmtId="166" fontId="13" fillId="0" borderId="21" xfId="71" applyNumberFormat="1" applyFill="1" applyBorder="1" applyAlignment="1">
      <alignment horizontal="right"/>
      <protection/>
    </xf>
    <xf numFmtId="166" fontId="13" fillId="0" borderId="24" xfId="71" applyNumberFormat="1" applyFill="1" applyBorder="1" applyAlignment="1">
      <alignment horizontal="right"/>
      <protection/>
    </xf>
    <xf numFmtId="166" fontId="13" fillId="0" borderId="29" xfId="71" applyNumberFormat="1" applyFont="1" applyFill="1" applyBorder="1" applyAlignment="1">
      <alignment horizontal="right" vertical="center"/>
      <protection/>
    </xf>
    <xf numFmtId="166" fontId="13" fillId="0" borderId="20" xfId="71" applyNumberFormat="1" applyFont="1" applyFill="1" applyBorder="1" applyAlignment="1">
      <alignment horizontal="right" vertical="center"/>
      <protection/>
    </xf>
    <xf numFmtId="166" fontId="13" fillId="0" borderId="13" xfId="71" applyNumberFormat="1" applyFill="1" applyBorder="1" applyAlignment="1">
      <alignment horizontal="right"/>
      <protection/>
    </xf>
    <xf numFmtId="0" fontId="13" fillId="0" borderId="0" xfId="71" applyNumberFormat="1" applyFill="1" applyAlignment="1">
      <alignment horizontal="right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_Quality Check_Form B_2009 03 18" xfId="73"/>
    <cellStyle name="Normal_Surface Works Pay Items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8"/>
  <sheetViews>
    <sheetView showZeros="0" tabSelected="1" showOutlineSymbols="0" zoomScale="85" zoomScaleNormal="85" zoomScaleSheetLayoutView="75" zoomScalePageLayoutView="0" workbookViewId="0" topLeftCell="B1">
      <selection activeCell="G8" sqref="G8"/>
    </sheetView>
  </sheetViews>
  <sheetFormatPr defaultColWidth="11.421875" defaultRowHeight="12.75"/>
  <cols>
    <col min="1" max="1" width="13.140625" style="109" hidden="1" customWidth="1"/>
    <col min="2" max="2" width="11.28125" style="110" customWidth="1"/>
    <col min="3" max="3" width="47.28125" style="14" customWidth="1"/>
    <col min="4" max="4" width="16.421875" style="111" customWidth="1"/>
    <col min="5" max="5" width="8.7109375" style="14" customWidth="1"/>
    <col min="6" max="6" width="15.140625" style="14" customWidth="1"/>
    <col min="7" max="7" width="15.140625" style="145" customWidth="1"/>
    <col min="8" max="8" width="21.57421875" style="112" customWidth="1"/>
    <col min="9" max="9" width="54.8515625" style="13" hidden="1" customWidth="1"/>
    <col min="10" max="14" width="0" style="14" hidden="1" customWidth="1"/>
    <col min="15" max="16384" width="11.421875" style="14" customWidth="1"/>
  </cols>
  <sheetData>
    <row r="1" spans="1:8" ht="15">
      <c r="A1" s="10"/>
      <c r="B1" s="11" t="s">
        <v>383</v>
      </c>
      <c r="C1" s="12"/>
      <c r="D1" s="12"/>
      <c r="E1" s="12"/>
      <c r="F1" s="12"/>
      <c r="G1" s="136"/>
      <c r="H1" s="12"/>
    </row>
    <row r="2" spans="1:9" ht="15">
      <c r="A2" s="15"/>
      <c r="B2" s="16" t="s">
        <v>384</v>
      </c>
      <c r="C2" s="17"/>
      <c r="D2" s="17"/>
      <c r="E2" s="17"/>
      <c r="F2" s="17"/>
      <c r="G2" s="137"/>
      <c r="H2" s="17"/>
      <c r="I2" s="18"/>
    </row>
    <row r="3" spans="1:8" ht="15">
      <c r="A3" s="19"/>
      <c r="B3" s="20" t="s">
        <v>385</v>
      </c>
      <c r="C3" s="21"/>
      <c r="D3" s="21"/>
      <c r="E3" s="21"/>
      <c r="F3" s="21"/>
      <c r="G3" s="138"/>
      <c r="H3" s="22"/>
    </row>
    <row r="4" spans="1:14" ht="15">
      <c r="A4" s="23" t="s">
        <v>107</v>
      </c>
      <c r="B4" s="24" t="s">
        <v>78</v>
      </c>
      <c r="C4" s="25" t="s">
        <v>79</v>
      </c>
      <c r="D4" s="26" t="s">
        <v>386</v>
      </c>
      <c r="E4" s="27" t="s">
        <v>80</v>
      </c>
      <c r="F4" s="27" t="s">
        <v>387</v>
      </c>
      <c r="G4" s="139" t="s">
        <v>76</v>
      </c>
      <c r="H4" s="27" t="s">
        <v>81</v>
      </c>
      <c r="I4" s="1" t="s">
        <v>274</v>
      </c>
      <c r="J4" s="5" t="s">
        <v>291</v>
      </c>
      <c r="K4" s="2" t="s">
        <v>275</v>
      </c>
      <c r="L4" s="3" t="s">
        <v>276</v>
      </c>
      <c r="M4" s="4" t="s">
        <v>277</v>
      </c>
      <c r="N4" s="3" t="s">
        <v>278</v>
      </c>
    </row>
    <row r="5" spans="1:14" ht="15" thickBot="1">
      <c r="A5" s="28"/>
      <c r="B5" s="29"/>
      <c r="C5" s="30"/>
      <c r="D5" s="31" t="s">
        <v>388</v>
      </c>
      <c r="E5" s="32"/>
      <c r="F5" s="33" t="s">
        <v>389</v>
      </c>
      <c r="G5" s="140"/>
      <c r="H5" s="34"/>
      <c r="I5" s="9" t="str">
        <f aca="true" ca="1" t="shared" si="0" ref="I5:I67">IF(CELL("protect",$G5)=1,"LOCKED","")</f>
        <v>LOCKED</v>
      </c>
      <c r="J5" s="6" t="str">
        <f aca="true" t="shared" si="1" ref="J5:J67">CLEAN(CONCATENATE(TRIM($A5),TRIM($C5),TRIM($D5),TRIM($E5)))</f>
        <v>REF.</v>
      </c>
      <c r="K5" s="7" t="e">
        <f>MATCH(J5,#REF!,0)</f>
        <v>#REF!</v>
      </c>
      <c r="L5" s="8" t="str">
        <f aca="true" ca="1" t="shared" si="2" ref="L5:L67">CELL("format",$F5)</f>
        <v>G</v>
      </c>
      <c r="M5" s="8" t="str">
        <f aca="true" ca="1" t="shared" si="3" ref="M5:M67">CELL("format",$G5)</f>
        <v>C2</v>
      </c>
      <c r="N5" s="8" t="str">
        <f aca="true" ca="1" t="shared" si="4" ref="N5:N67">CELL("format",$H5)</f>
        <v>G</v>
      </c>
    </row>
    <row r="6" spans="1:14" s="37" customFormat="1" ht="45" customHeight="1" thickTop="1">
      <c r="A6" s="35"/>
      <c r="B6" s="36" t="s">
        <v>269</v>
      </c>
      <c r="C6" s="116" t="s">
        <v>390</v>
      </c>
      <c r="D6" s="116"/>
      <c r="E6" s="116"/>
      <c r="F6" s="116"/>
      <c r="G6" s="116"/>
      <c r="H6" s="117"/>
      <c r="I6" s="9" t="str">
        <f ca="1" t="shared" si="0"/>
        <v>LOCKED</v>
      </c>
      <c r="J6" s="6" t="str">
        <f t="shared" si="1"/>
        <v>LOGAN AVENUE RECONSTRUCTION AND ASSOCIATED WORKS</v>
      </c>
      <c r="K6" s="7" t="e">
        <f>MATCH(J6,#REF!,0)</f>
        <v>#REF!</v>
      </c>
      <c r="L6" s="8" t="str">
        <f ca="1" t="shared" si="2"/>
        <v>G</v>
      </c>
      <c r="M6" s="8" t="str">
        <f ca="1" t="shared" si="3"/>
        <v>G</v>
      </c>
      <c r="N6" s="8" t="str">
        <f ca="1" t="shared" si="4"/>
        <v>G</v>
      </c>
    </row>
    <row r="7" spans="1:14" ht="42" customHeight="1">
      <c r="A7" s="19"/>
      <c r="B7" s="38"/>
      <c r="C7" s="39" t="s">
        <v>101</v>
      </c>
      <c r="D7" s="40"/>
      <c r="E7" s="41" t="s">
        <v>77</v>
      </c>
      <c r="F7" s="41" t="s">
        <v>77</v>
      </c>
      <c r="G7" s="141" t="s">
        <v>77</v>
      </c>
      <c r="H7" s="42"/>
      <c r="I7" s="9" t="str">
        <f ca="1" t="shared" si="0"/>
        <v>LOCKED</v>
      </c>
      <c r="J7" s="6" t="str">
        <f t="shared" si="1"/>
        <v>EARTH AND BASE WORKS</v>
      </c>
      <c r="K7" s="7" t="e">
        <f>MATCH(J7,#REF!,0)</f>
        <v>#REF!</v>
      </c>
      <c r="L7" s="8" t="str">
        <f ca="1" t="shared" si="2"/>
        <v>G</v>
      </c>
      <c r="M7" s="8" t="str">
        <f ca="1" t="shared" si="3"/>
        <v>C2</v>
      </c>
      <c r="N7" s="8" t="str">
        <f ca="1" t="shared" si="4"/>
        <v>C2</v>
      </c>
    </row>
    <row r="8" spans="1:14" ht="36.75" customHeight="1">
      <c r="A8" s="43" t="s">
        <v>220</v>
      </c>
      <c r="B8" s="44" t="s">
        <v>102</v>
      </c>
      <c r="C8" s="45" t="s">
        <v>38</v>
      </c>
      <c r="D8" s="46" t="s">
        <v>391</v>
      </c>
      <c r="E8" s="47" t="s">
        <v>83</v>
      </c>
      <c r="F8" s="48">
        <v>8000</v>
      </c>
      <c r="G8" s="135"/>
      <c r="H8" s="49">
        <f>ROUND(G8*F8,2)</f>
        <v>0</v>
      </c>
      <c r="I8" s="9">
        <f ca="1" t="shared" si="0"/>
      </c>
      <c r="J8" s="6" t="str">
        <f t="shared" si="1"/>
        <v>A003ExcavationCW 3110-R14m³</v>
      </c>
      <c r="K8" s="7" t="e">
        <f>MATCH(J8,#REF!,0)</f>
        <v>#REF!</v>
      </c>
      <c r="L8" s="8" t="str">
        <f ca="1" t="shared" si="2"/>
        <v>,0</v>
      </c>
      <c r="M8" s="8" t="str">
        <f ca="1" t="shared" si="3"/>
        <v>C2</v>
      </c>
      <c r="N8" s="8" t="str">
        <f ca="1" t="shared" si="4"/>
        <v>C2</v>
      </c>
    </row>
    <row r="9" spans="1:14" ht="38.25" customHeight="1">
      <c r="A9" s="50" t="s">
        <v>133</v>
      </c>
      <c r="B9" s="44" t="s">
        <v>88</v>
      </c>
      <c r="C9" s="45" t="s">
        <v>30</v>
      </c>
      <c r="D9" s="46" t="s">
        <v>391</v>
      </c>
      <c r="E9" s="47" t="s">
        <v>82</v>
      </c>
      <c r="F9" s="48">
        <v>9310</v>
      </c>
      <c r="G9" s="135"/>
      <c r="H9" s="49">
        <f>ROUND(G9*F9,2)</f>
        <v>0</v>
      </c>
      <c r="I9" s="9">
        <f ca="1" t="shared" si="0"/>
      </c>
      <c r="J9" s="6" t="str">
        <f t="shared" si="1"/>
        <v>A004Sub-Grade CompactionCW 3110-R14m²</v>
      </c>
      <c r="K9" s="7" t="e">
        <f>MATCH(J9,#REF!,0)</f>
        <v>#REF!</v>
      </c>
      <c r="L9" s="8" t="str">
        <f ca="1" t="shared" si="2"/>
        <v>,0</v>
      </c>
      <c r="M9" s="8" t="str">
        <f ca="1" t="shared" si="3"/>
        <v>C2</v>
      </c>
      <c r="N9" s="8" t="str">
        <f ca="1" t="shared" si="4"/>
        <v>C2</v>
      </c>
    </row>
    <row r="10" spans="1:14" ht="36" customHeight="1">
      <c r="A10" s="50" t="s">
        <v>134</v>
      </c>
      <c r="B10" s="44" t="s">
        <v>35</v>
      </c>
      <c r="C10" s="45" t="s">
        <v>40</v>
      </c>
      <c r="D10" s="46" t="s">
        <v>391</v>
      </c>
      <c r="E10" s="47"/>
      <c r="F10" s="48"/>
      <c r="G10" s="51"/>
      <c r="H10" s="49"/>
      <c r="I10" s="9" t="str">
        <f ca="1" t="shared" si="0"/>
        <v>LOCKED</v>
      </c>
      <c r="J10" s="6" t="str">
        <f t="shared" si="1"/>
        <v>A007Crushed Sub-base MaterialCW 3110-R14</v>
      </c>
      <c r="K10" s="7" t="e">
        <f>MATCH(J10,#REF!,0)</f>
        <v>#REF!</v>
      </c>
      <c r="L10" s="8" t="str">
        <f ca="1" t="shared" si="2"/>
        <v>,0</v>
      </c>
      <c r="M10" s="8" t="str">
        <f ca="1" t="shared" si="3"/>
        <v>G</v>
      </c>
      <c r="N10" s="8" t="str">
        <f ca="1" t="shared" si="4"/>
        <v>C2</v>
      </c>
    </row>
    <row r="11" spans="1:14" ht="36.75" customHeight="1">
      <c r="A11" s="43" t="s">
        <v>378</v>
      </c>
      <c r="B11" s="52" t="s">
        <v>167</v>
      </c>
      <c r="C11" s="45" t="s">
        <v>392</v>
      </c>
      <c r="D11" s="46" t="s">
        <v>77</v>
      </c>
      <c r="E11" s="47" t="s">
        <v>84</v>
      </c>
      <c r="F11" s="48">
        <v>3300</v>
      </c>
      <c r="G11" s="135"/>
      <c r="H11" s="49">
        <f aca="true" t="shared" si="5" ref="H11:H16">ROUND(G11*F11,2)</f>
        <v>0</v>
      </c>
      <c r="I11" s="9">
        <f ca="1" t="shared" si="0"/>
      </c>
      <c r="J11" s="6" t="str">
        <f t="shared" si="1"/>
        <v>A007A50 mmtonne</v>
      </c>
      <c r="K11" s="7" t="e">
        <f>MATCH(J11,#REF!,0)</f>
        <v>#REF!</v>
      </c>
      <c r="L11" s="8" t="str">
        <f ca="1" t="shared" si="2"/>
        <v>,0</v>
      </c>
      <c r="M11" s="8" t="str">
        <f ca="1" t="shared" si="3"/>
        <v>C2</v>
      </c>
      <c r="N11" s="8" t="str">
        <f ca="1" t="shared" si="4"/>
        <v>C2</v>
      </c>
    </row>
    <row r="12" spans="1:14" ht="36.75" customHeight="1">
      <c r="A12" s="43" t="s">
        <v>322</v>
      </c>
      <c r="B12" s="52" t="s">
        <v>168</v>
      </c>
      <c r="C12" s="45" t="s">
        <v>393</v>
      </c>
      <c r="D12" s="46" t="s">
        <v>77</v>
      </c>
      <c r="E12" s="47" t="s">
        <v>84</v>
      </c>
      <c r="F12" s="48">
        <v>4400</v>
      </c>
      <c r="G12" s="135"/>
      <c r="H12" s="49">
        <f t="shared" si="5"/>
        <v>0</v>
      </c>
      <c r="I12" s="9">
        <f ca="1" t="shared" si="0"/>
      </c>
      <c r="J12" s="6" t="str">
        <f t="shared" si="1"/>
        <v>A038100 mm - Crushed Concretetonne</v>
      </c>
      <c r="K12" s="7" t="e">
        <f>MATCH(J12,#REF!,0)</f>
        <v>#REF!</v>
      </c>
      <c r="L12" s="8" t="str">
        <f ca="1" t="shared" si="2"/>
        <v>,0</v>
      </c>
      <c r="M12" s="8" t="str">
        <f ca="1" t="shared" si="3"/>
        <v>C2</v>
      </c>
      <c r="N12" s="8" t="str">
        <f ca="1" t="shared" si="4"/>
        <v>C2</v>
      </c>
    </row>
    <row r="13" spans="1:14" ht="36.75" customHeight="1">
      <c r="A13" s="43" t="s">
        <v>135</v>
      </c>
      <c r="B13" s="52" t="s">
        <v>169</v>
      </c>
      <c r="C13" s="45" t="s">
        <v>313</v>
      </c>
      <c r="D13" s="46" t="s">
        <v>77</v>
      </c>
      <c r="E13" s="47" t="s">
        <v>84</v>
      </c>
      <c r="F13" s="48">
        <v>4400</v>
      </c>
      <c r="G13" s="135"/>
      <c r="H13" s="49">
        <f t="shared" si="5"/>
        <v>0</v>
      </c>
      <c r="I13" s="9">
        <f ca="1" t="shared" si="0"/>
      </c>
      <c r="J13" s="6" t="str">
        <f t="shared" si="1"/>
        <v>A009150 mm - Limestonetonne</v>
      </c>
      <c r="K13" s="7" t="e">
        <f>MATCH(J13,#REF!,0)</f>
        <v>#REF!</v>
      </c>
      <c r="L13" s="8" t="str">
        <f ca="1" t="shared" si="2"/>
        <v>,0</v>
      </c>
      <c r="M13" s="8" t="str">
        <f ca="1" t="shared" si="3"/>
        <v>C2</v>
      </c>
      <c r="N13" s="8" t="str">
        <f ca="1" t="shared" si="4"/>
        <v>C2</v>
      </c>
    </row>
    <row r="14" spans="1:14" ht="42" customHeight="1">
      <c r="A14" s="50" t="s">
        <v>500</v>
      </c>
      <c r="B14" s="44" t="s">
        <v>36</v>
      </c>
      <c r="C14" s="45" t="s">
        <v>394</v>
      </c>
      <c r="D14" s="46" t="s">
        <v>395</v>
      </c>
      <c r="E14" s="47" t="s">
        <v>83</v>
      </c>
      <c r="F14" s="48">
        <v>2000</v>
      </c>
      <c r="G14" s="135"/>
      <c r="H14" s="49">
        <f t="shared" si="5"/>
        <v>0</v>
      </c>
      <c r="I14" s="9">
        <f ca="1" t="shared" si="0"/>
      </c>
      <c r="J14" s="6" t="str">
        <f t="shared" si="1"/>
        <v>A010Supplying and Placing Limestone Base Course MaterialCW 3110-R14m³</v>
      </c>
      <c r="K14" s="7" t="e">
        <f>MATCH(J14,#REF!,0)</f>
        <v>#REF!</v>
      </c>
      <c r="L14" s="8" t="str">
        <f ca="1" t="shared" si="2"/>
        <v>,0</v>
      </c>
      <c r="M14" s="8" t="str">
        <f ca="1" t="shared" si="3"/>
        <v>C2</v>
      </c>
      <c r="N14" s="8" t="str">
        <f ca="1" t="shared" si="4"/>
        <v>C2</v>
      </c>
    </row>
    <row r="15" spans="1:14" ht="33.75" customHeight="1">
      <c r="A15" s="43" t="s">
        <v>136</v>
      </c>
      <c r="B15" s="44" t="s">
        <v>52</v>
      </c>
      <c r="C15" s="45" t="s">
        <v>45</v>
      </c>
      <c r="D15" s="46" t="s">
        <v>391</v>
      </c>
      <c r="E15" s="47" t="s">
        <v>82</v>
      </c>
      <c r="F15" s="48">
        <v>525</v>
      </c>
      <c r="G15" s="135"/>
      <c r="H15" s="49">
        <f t="shared" si="5"/>
        <v>0</v>
      </c>
      <c r="I15" s="9">
        <f ca="1" t="shared" si="0"/>
      </c>
      <c r="J15" s="6" t="str">
        <f t="shared" si="1"/>
        <v>A012Grading of BoulevardsCW 3110-R14m²</v>
      </c>
      <c r="K15" s="7" t="e">
        <f>MATCH(J15,#REF!,0)</f>
        <v>#REF!</v>
      </c>
      <c r="L15" s="8" t="str">
        <f ca="1" t="shared" si="2"/>
        <v>,0</v>
      </c>
      <c r="M15" s="8" t="str">
        <f ca="1" t="shared" si="3"/>
        <v>C2</v>
      </c>
      <c r="N15" s="8" t="str">
        <f ca="1" t="shared" si="4"/>
        <v>C2</v>
      </c>
    </row>
    <row r="16" spans="1:14" ht="38.25" customHeight="1">
      <c r="A16" s="43" t="s">
        <v>137</v>
      </c>
      <c r="B16" s="44" t="s">
        <v>39</v>
      </c>
      <c r="C16" s="45" t="s">
        <v>47</v>
      </c>
      <c r="D16" s="46" t="s">
        <v>391</v>
      </c>
      <c r="E16" s="47" t="s">
        <v>83</v>
      </c>
      <c r="F16" s="48">
        <v>230</v>
      </c>
      <c r="G16" s="135"/>
      <c r="H16" s="49">
        <f t="shared" si="5"/>
        <v>0</v>
      </c>
      <c r="I16" s="9">
        <f ca="1" t="shared" si="0"/>
      </c>
      <c r="J16" s="6" t="str">
        <f t="shared" si="1"/>
        <v>A014Boulevard ExcavationCW 3110-R14m³</v>
      </c>
      <c r="K16" s="7" t="e">
        <f>MATCH(J16,#REF!,0)</f>
        <v>#REF!</v>
      </c>
      <c r="L16" s="8" t="str">
        <f ca="1" t="shared" si="2"/>
        <v>,0</v>
      </c>
      <c r="M16" s="8" t="str">
        <f ca="1" t="shared" si="3"/>
        <v>C2</v>
      </c>
      <c r="N16" s="8" t="str">
        <f ca="1" t="shared" si="4"/>
        <v>C2</v>
      </c>
    </row>
    <row r="17" spans="1:14" ht="36.75" customHeight="1">
      <c r="A17" s="50" t="s">
        <v>138</v>
      </c>
      <c r="B17" s="44" t="s">
        <v>37</v>
      </c>
      <c r="C17" s="45" t="s">
        <v>156</v>
      </c>
      <c r="D17" s="46" t="s">
        <v>391</v>
      </c>
      <c r="E17" s="47"/>
      <c r="F17" s="48"/>
      <c r="G17" s="51"/>
      <c r="H17" s="49"/>
      <c r="I17" s="9" t="str">
        <f ca="1" t="shared" si="0"/>
        <v>LOCKED</v>
      </c>
      <c r="J17" s="6" t="str">
        <f t="shared" si="1"/>
        <v>A016Removal of Existing Concrete BasesCW 3110-R14</v>
      </c>
      <c r="K17" s="7" t="e">
        <f>MATCH(J17,#REF!,0)</f>
        <v>#REF!</v>
      </c>
      <c r="L17" s="8" t="str">
        <f ca="1" t="shared" si="2"/>
        <v>,0</v>
      </c>
      <c r="M17" s="8" t="str">
        <f ca="1" t="shared" si="3"/>
        <v>G</v>
      </c>
      <c r="N17" s="8" t="str">
        <f ca="1" t="shared" si="4"/>
        <v>C2</v>
      </c>
    </row>
    <row r="18" spans="1:14" ht="36.75" customHeight="1">
      <c r="A18" s="43" t="s">
        <v>139</v>
      </c>
      <c r="B18" s="52" t="s">
        <v>167</v>
      </c>
      <c r="C18" s="45" t="s">
        <v>368</v>
      </c>
      <c r="D18" s="46" t="s">
        <v>77</v>
      </c>
      <c r="E18" s="47" t="s">
        <v>85</v>
      </c>
      <c r="F18" s="48">
        <v>2</v>
      </c>
      <c r="G18" s="135"/>
      <c r="H18" s="49">
        <f>ROUND(G18*F18,2)</f>
        <v>0</v>
      </c>
      <c r="I18" s="9">
        <f ca="1" t="shared" si="0"/>
      </c>
      <c r="J18" s="6" t="str">
        <f t="shared" si="1"/>
        <v>A017600 mm Diameter or Lesseach</v>
      </c>
      <c r="K18" s="7" t="e">
        <f>MATCH(J18,#REF!,0)</f>
        <v>#REF!</v>
      </c>
      <c r="L18" s="8" t="str">
        <f ca="1" t="shared" si="2"/>
        <v>,0</v>
      </c>
      <c r="M18" s="8" t="str">
        <f ca="1" t="shared" si="3"/>
        <v>C2</v>
      </c>
      <c r="N18" s="8" t="str">
        <f ca="1" t="shared" si="4"/>
        <v>C2</v>
      </c>
    </row>
    <row r="19" spans="1:14" ht="42" customHeight="1">
      <c r="A19" s="50" t="s">
        <v>140</v>
      </c>
      <c r="B19" s="44" t="s">
        <v>219</v>
      </c>
      <c r="C19" s="45" t="s">
        <v>314</v>
      </c>
      <c r="D19" s="46" t="s">
        <v>396</v>
      </c>
      <c r="E19" s="47" t="s">
        <v>82</v>
      </c>
      <c r="F19" s="48">
        <v>8500</v>
      </c>
      <c r="G19" s="135"/>
      <c r="H19" s="49">
        <f>ROUND(G19*F19,2)</f>
        <v>0</v>
      </c>
      <c r="I19" s="9">
        <f ca="1" t="shared" si="0"/>
      </c>
      <c r="J19" s="6" t="str">
        <f t="shared" si="1"/>
        <v>A022Separation Geotextile FabricCW 3130-R3m²</v>
      </c>
      <c r="K19" s="7" t="e">
        <f>MATCH(J19,#REF!,0)</f>
        <v>#REF!</v>
      </c>
      <c r="L19" s="8" t="str">
        <f ca="1" t="shared" si="2"/>
        <v>,0</v>
      </c>
      <c r="M19" s="8" t="str">
        <f ca="1" t="shared" si="3"/>
        <v>C2</v>
      </c>
      <c r="N19" s="8" t="str">
        <f ca="1" t="shared" si="4"/>
        <v>C2</v>
      </c>
    </row>
    <row r="20" spans="1:14" ht="42" customHeight="1">
      <c r="A20" s="50" t="s">
        <v>315</v>
      </c>
      <c r="B20" s="44" t="s">
        <v>41</v>
      </c>
      <c r="C20" s="45" t="s">
        <v>316</v>
      </c>
      <c r="D20" s="46" t="s">
        <v>397</v>
      </c>
      <c r="E20" s="47" t="s">
        <v>82</v>
      </c>
      <c r="F20" s="48">
        <v>1000</v>
      </c>
      <c r="G20" s="135"/>
      <c r="H20" s="49">
        <f>ROUND(G20*F20,2)</f>
        <v>0</v>
      </c>
      <c r="I20" s="9">
        <f ca="1" t="shared" si="0"/>
      </c>
      <c r="J20" s="6" t="str">
        <f t="shared" si="1"/>
        <v>A022ASupply and Install GeogridCW 3135-R1m²</v>
      </c>
      <c r="K20" s="7" t="e">
        <f>MATCH(J20,#REF!,0)</f>
        <v>#REF!</v>
      </c>
      <c r="L20" s="8" t="str">
        <f ca="1" t="shared" si="2"/>
        <v>,0</v>
      </c>
      <c r="M20" s="8" t="str">
        <f ca="1" t="shared" si="3"/>
        <v>C2</v>
      </c>
      <c r="N20" s="8" t="str">
        <f ca="1" t="shared" si="4"/>
        <v>C2</v>
      </c>
    </row>
    <row r="21" spans="1:14" ht="42" customHeight="1">
      <c r="A21" s="50"/>
      <c r="B21" s="44" t="s">
        <v>42</v>
      </c>
      <c r="C21" s="45" t="s">
        <v>398</v>
      </c>
      <c r="D21" s="46" t="s">
        <v>399</v>
      </c>
      <c r="E21" s="47" t="s">
        <v>83</v>
      </c>
      <c r="F21" s="48">
        <v>1650</v>
      </c>
      <c r="G21" s="135"/>
      <c r="H21" s="49">
        <f>ROUND(G21*F21,2)</f>
        <v>0</v>
      </c>
      <c r="I21" s="9">
        <f ca="1" t="shared" si="0"/>
      </c>
      <c r="J21" s="6" t="str">
        <f t="shared" si="1"/>
        <v>Removal of Existing Street Car Track BeddingE20.m³</v>
      </c>
      <c r="K21" s="7" t="e">
        <f>MATCH(J21,#REF!,0)</f>
        <v>#REF!</v>
      </c>
      <c r="L21" s="8" t="str">
        <f ca="1" t="shared" si="2"/>
        <v>,0</v>
      </c>
      <c r="M21" s="8" t="str">
        <f ca="1" t="shared" si="3"/>
        <v>C2</v>
      </c>
      <c r="N21" s="8" t="str">
        <f ca="1" t="shared" si="4"/>
        <v>C2</v>
      </c>
    </row>
    <row r="22" spans="1:14" ht="42" customHeight="1">
      <c r="A22" s="53" t="s">
        <v>246</v>
      </c>
      <c r="B22" s="44" t="s">
        <v>43</v>
      </c>
      <c r="C22" s="45" t="s">
        <v>245</v>
      </c>
      <c r="D22" s="46" t="s">
        <v>258</v>
      </c>
      <c r="E22" s="47"/>
      <c r="F22" s="54"/>
      <c r="G22" s="51"/>
      <c r="H22" s="49"/>
      <c r="I22" s="9" t="str">
        <f ca="1" t="shared" si="0"/>
        <v>LOCKED</v>
      </c>
      <c r="J22" s="6" t="str">
        <f t="shared" si="1"/>
        <v>A030Fill MaterialCW 3170-R3</v>
      </c>
      <c r="K22" s="7" t="e">
        <f>MATCH(J22,#REF!,0)</f>
        <v>#REF!</v>
      </c>
      <c r="L22" s="8" t="str">
        <f ca="1" t="shared" si="2"/>
        <v>F0</v>
      </c>
      <c r="M22" s="8" t="str">
        <f ca="1" t="shared" si="3"/>
        <v>G</v>
      </c>
      <c r="N22" s="8" t="str">
        <f ca="1" t="shared" si="4"/>
        <v>C2</v>
      </c>
    </row>
    <row r="23" spans="1:14" ht="42" customHeight="1">
      <c r="A23" s="50" t="s">
        <v>247</v>
      </c>
      <c r="B23" s="52" t="s">
        <v>167</v>
      </c>
      <c r="C23" s="45" t="s">
        <v>501</v>
      </c>
      <c r="D23" s="46"/>
      <c r="E23" s="47" t="s">
        <v>83</v>
      </c>
      <c r="F23" s="48">
        <v>110</v>
      </c>
      <c r="G23" s="135"/>
      <c r="H23" s="49">
        <f>ROUND(G23*F23,2)</f>
        <v>0</v>
      </c>
      <c r="I23" s="9">
        <f ca="1" t="shared" si="0"/>
      </c>
      <c r="J23" s="6" t="str">
        <f t="shared" si="1"/>
        <v>A033Supplying and Placing Imported Materialm³</v>
      </c>
      <c r="K23" s="7" t="e">
        <f>MATCH(J23,#REF!,0)</f>
        <v>#REF!</v>
      </c>
      <c r="L23" s="8" t="str">
        <f ca="1" t="shared" si="2"/>
        <v>,0</v>
      </c>
      <c r="M23" s="8" t="str">
        <f ca="1" t="shared" si="3"/>
        <v>C2</v>
      </c>
      <c r="N23" s="8" t="str">
        <f ca="1" t="shared" si="4"/>
        <v>C2</v>
      </c>
    </row>
    <row r="24" spans="1:14" ht="30.75" customHeight="1">
      <c r="A24" s="19"/>
      <c r="B24" s="55"/>
      <c r="C24" s="56" t="s">
        <v>400</v>
      </c>
      <c r="D24" s="40"/>
      <c r="E24" s="57"/>
      <c r="F24" s="48"/>
      <c r="G24" s="141"/>
      <c r="H24" s="42"/>
      <c r="I24" s="9" t="str">
        <f ca="1" t="shared" si="0"/>
        <v>LOCKED</v>
      </c>
      <c r="J24" s="6" t="str">
        <f t="shared" si="1"/>
        <v>ROADWORKS - RENEWALS</v>
      </c>
      <c r="K24" s="7" t="e">
        <f>MATCH(J24,#REF!,0)</f>
        <v>#REF!</v>
      </c>
      <c r="L24" s="8" t="str">
        <f ca="1" t="shared" si="2"/>
        <v>,0</v>
      </c>
      <c r="M24" s="8" t="str">
        <f ca="1" t="shared" si="3"/>
        <v>C2</v>
      </c>
      <c r="N24" s="8" t="str">
        <f ca="1" t="shared" si="4"/>
        <v>C2</v>
      </c>
    </row>
    <row r="25" spans="1:14" ht="31.5" customHeight="1">
      <c r="A25" s="58" t="s">
        <v>186</v>
      </c>
      <c r="B25" s="44" t="s">
        <v>44</v>
      </c>
      <c r="C25" s="45" t="s">
        <v>153</v>
      </c>
      <c r="D25" s="46" t="s">
        <v>401</v>
      </c>
      <c r="E25" s="47"/>
      <c r="F25" s="48"/>
      <c r="G25" s="51"/>
      <c r="H25" s="49"/>
      <c r="I25" s="9" t="str">
        <f ca="1" t="shared" si="0"/>
        <v>LOCKED</v>
      </c>
      <c r="J25" s="6" t="str">
        <f t="shared" si="1"/>
        <v>B001Pavement RemovalCW 3110-R14 &amp; E14.</v>
      </c>
      <c r="K25" s="7" t="e">
        <f>MATCH(J25,#REF!,0)</f>
        <v>#REF!</v>
      </c>
      <c r="L25" s="8" t="str">
        <f ca="1" t="shared" si="2"/>
        <v>,0</v>
      </c>
      <c r="M25" s="8" t="str">
        <f ca="1" t="shared" si="3"/>
        <v>G</v>
      </c>
      <c r="N25" s="8" t="str">
        <f ca="1" t="shared" si="4"/>
        <v>C2</v>
      </c>
    </row>
    <row r="26" spans="1:14" ht="30.75" customHeight="1">
      <c r="A26" s="58" t="s">
        <v>221</v>
      </c>
      <c r="B26" s="52" t="s">
        <v>167</v>
      </c>
      <c r="C26" s="45" t="s">
        <v>154</v>
      </c>
      <c r="D26" s="46" t="s">
        <v>77</v>
      </c>
      <c r="E26" s="47" t="s">
        <v>82</v>
      </c>
      <c r="F26" s="48">
        <v>8500</v>
      </c>
      <c r="G26" s="135"/>
      <c r="H26" s="49">
        <f>ROUND(G26*F26,2)</f>
        <v>0</v>
      </c>
      <c r="I26" s="9">
        <f ca="1" t="shared" si="0"/>
      </c>
      <c r="J26" s="6" t="str">
        <f t="shared" si="1"/>
        <v>B002Concrete Pavementm²</v>
      </c>
      <c r="K26" s="7" t="e">
        <f>MATCH(J26,#REF!,0)</f>
        <v>#REF!</v>
      </c>
      <c r="L26" s="8" t="str">
        <f ca="1" t="shared" si="2"/>
        <v>,0</v>
      </c>
      <c r="M26" s="8" t="str">
        <f ca="1" t="shared" si="3"/>
        <v>C2</v>
      </c>
      <c r="N26" s="8" t="str">
        <f ca="1" t="shared" si="4"/>
        <v>C2</v>
      </c>
    </row>
    <row r="27" spans="1:14" ht="32.25" customHeight="1">
      <c r="A27" s="58" t="s">
        <v>141</v>
      </c>
      <c r="B27" s="52" t="s">
        <v>168</v>
      </c>
      <c r="C27" s="45" t="s">
        <v>155</v>
      </c>
      <c r="D27" s="46" t="s">
        <v>77</v>
      </c>
      <c r="E27" s="47" t="s">
        <v>82</v>
      </c>
      <c r="F27" s="48">
        <v>500</v>
      </c>
      <c r="G27" s="135"/>
      <c r="H27" s="49">
        <f>ROUND(G27*F27,2)</f>
        <v>0</v>
      </c>
      <c r="I27" s="9">
        <f ca="1" t="shared" si="0"/>
      </c>
      <c r="J27" s="6" t="str">
        <f t="shared" si="1"/>
        <v>B003Asphalt Pavementm²</v>
      </c>
      <c r="K27" s="7" t="e">
        <f>MATCH(J27,#REF!,0)</f>
        <v>#REF!</v>
      </c>
      <c r="L27" s="8" t="str">
        <f ca="1" t="shared" si="2"/>
        <v>,0</v>
      </c>
      <c r="M27" s="8" t="str">
        <f ca="1" t="shared" si="3"/>
        <v>C2</v>
      </c>
      <c r="N27" s="8" t="str">
        <f ca="1" t="shared" si="4"/>
        <v>C2</v>
      </c>
    </row>
    <row r="28" spans="1:14" ht="39.75" customHeight="1">
      <c r="A28" s="58" t="s">
        <v>331</v>
      </c>
      <c r="B28" s="59" t="s">
        <v>46</v>
      </c>
      <c r="C28" s="60" t="s">
        <v>254</v>
      </c>
      <c r="D28" s="61" t="s">
        <v>296</v>
      </c>
      <c r="E28" s="62"/>
      <c r="F28" s="63"/>
      <c r="G28" s="64"/>
      <c r="H28" s="65"/>
      <c r="I28" s="9" t="str">
        <f ca="1" t="shared" si="0"/>
        <v>LOCKED</v>
      </c>
      <c r="J28" s="6" t="str">
        <f t="shared" si="1"/>
        <v>B064-72Slab Replacement - Early Opening (72 hour)CW 3230-R6</v>
      </c>
      <c r="K28" s="7" t="e">
        <f>MATCH(J28,#REF!,0)</f>
        <v>#REF!</v>
      </c>
      <c r="L28" s="8" t="str">
        <f ca="1" t="shared" si="2"/>
        <v>,0</v>
      </c>
      <c r="M28" s="8" t="str">
        <f ca="1" t="shared" si="3"/>
        <v>G</v>
      </c>
      <c r="N28" s="8" t="str">
        <f ca="1" t="shared" si="4"/>
        <v>C2</v>
      </c>
    </row>
    <row r="29" spans="1:14" ht="39.75" customHeight="1">
      <c r="A29" s="58"/>
      <c r="B29" s="66"/>
      <c r="C29" s="67" t="s">
        <v>402</v>
      </c>
      <c r="D29" s="68"/>
      <c r="E29" s="69"/>
      <c r="F29" s="70"/>
      <c r="G29" s="71"/>
      <c r="H29" s="72"/>
      <c r="I29" s="9" t="str">
        <f ca="1" t="shared" si="0"/>
        <v>LOCKED</v>
      </c>
      <c r="J29" s="6" t="str">
        <f t="shared" si="1"/>
        <v>ROADWORKS - RENEWALS (Cont'd.)</v>
      </c>
      <c r="K29" s="7" t="e">
        <f>MATCH(J29,#REF!,0)</f>
        <v>#REF!</v>
      </c>
      <c r="L29" s="8" t="str">
        <f ca="1" t="shared" si="2"/>
        <v>,0</v>
      </c>
      <c r="M29" s="8" t="str">
        <f ca="1" t="shared" si="3"/>
        <v>G</v>
      </c>
      <c r="N29" s="8" t="str">
        <f ca="1" t="shared" si="4"/>
        <v>C2</v>
      </c>
    </row>
    <row r="30" spans="1:14" ht="42" customHeight="1">
      <c r="A30" s="58" t="s">
        <v>332</v>
      </c>
      <c r="B30" s="52" t="s">
        <v>167</v>
      </c>
      <c r="C30" s="45" t="s">
        <v>225</v>
      </c>
      <c r="D30" s="46" t="s">
        <v>77</v>
      </c>
      <c r="E30" s="47" t="s">
        <v>82</v>
      </c>
      <c r="F30" s="48">
        <v>100</v>
      </c>
      <c r="G30" s="135"/>
      <c r="H30" s="49">
        <f>ROUND(G30*F30,2)</f>
        <v>0</v>
      </c>
      <c r="I30" s="9">
        <f ca="1" t="shared" si="0"/>
      </c>
      <c r="J30" s="6" t="str">
        <f t="shared" si="1"/>
        <v>B070-72230 mm Concrete Pavement (Plain-Dowelled)m²</v>
      </c>
      <c r="K30" s="7" t="e">
        <f>MATCH(J30,#REF!,0)</f>
        <v>#REF!</v>
      </c>
      <c r="L30" s="8" t="str">
        <f ca="1" t="shared" si="2"/>
        <v>,0</v>
      </c>
      <c r="M30" s="8" t="str">
        <f ca="1" t="shared" si="3"/>
        <v>C2</v>
      </c>
      <c r="N30" s="8" t="str">
        <f ca="1" t="shared" si="4"/>
        <v>C2</v>
      </c>
    </row>
    <row r="31" spans="1:14" ht="42" customHeight="1">
      <c r="A31" s="58" t="s">
        <v>333</v>
      </c>
      <c r="B31" s="44" t="s">
        <v>48</v>
      </c>
      <c r="C31" s="45" t="s">
        <v>230</v>
      </c>
      <c r="D31" s="46" t="s">
        <v>296</v>
      </c>
      <c r="E31" s="47"/>
      <c r="F31" s="48"/>
      <c r="G31" s="51"/>
      <c r="H31" s="49"/>
      <c r="I31" s="9" t="str">
        <f ca="1" t="shared" si="0"/>
        <v>LOCKED</v>
      </c>
      <c r="J31" s="6" t="str">
        <f t="shared" si="1"/>
        <v>B077-72Partial Slab Patches - Early Opening (72 hour)CW 3230-R6</v>
      </c>
      <c r="K31" s="7" t="e">
        <f>MATCH(J31,#REF!,0)</f>
        <v>#REF!</v>
      </c>
      <c r="L31" s="8" t="str">
        <f ca="1" t="shared" si="2"/>
        <v>,0</v>
      </c>
      <c r="M31" s="8" t="str">
        <f ca="1" t="shared" si="3"/>
        <v>G</v>
      </c>
      <c r="N31" s="8" t="str">
        <f ca="1" t="shared" si="4"/>
        <v>C2</v>
      </c>
    </row>
    <row r="32" spans="1:14" ht="36.75" customHeight="1">
      <c r="A32" s="58" t="s">
        <v>334</v>
      </c>
      <c r="B32" s="52" t="s">
        <v>167</v>
      </c>
      <c r="C32" s="45" t="s">
        <v>226</v>
      </c>
      <c r="D32" s="46" t="s">
        <v>77</v>
      </c>
      <c r="E32" s="47" t="s">
        <v>82</v>
      </c>
      <c r="F32" s="48">
        <v>10</v>
      </c>
      <c r="G32" s="135"/>
      <c r="H32" s="49">
        <f>ROUND(G32*F32,2)</f>
        <v>0</v>
      </c>
      <c r="I32" s="9">
        <f ca="1" t="shared" si="0"/>
      </c>
      <c r="J32" s="6" t="str">
        <f t="shared" si="1"/>
        <v>B082-72230 mm Concrete Pavement (Type A)m²</v>
      </c>
      <c r="K32" s="7" t="e">
        <f>MATCH(J32,#REF!,0)</f>
        <v>#REF!</v>
      </c>
      <c r="L32" s="8" t="str">
        <f ca="1" t="shared" si="2"/>
        <v>,0</v>
      </c>
      <c r="M32" s="8" t="str">
        <f ca="1" t="shared" si="3"/>
        <v>C2</v>
      </c>
      <c r="N32" s="8" t="str">
        <f ca="1" t="shared" si="4"/>
        <v>C2</v>
      </c>
    </row>
    <row r="33" spans="1:14" ht="33" customHeight="1">
      <c r="A33" s="58" t="s">
        <v>335</v>
      </c>
      <c r="B33" s="52" t="s">
        <v>168</v>
      </c>
      <c r="C33" s="45" t="s">
        <v>228</v>
      </c>
      <c r="D33" s="46" t="s">
        <v>77</v>
      </c>
      <c r="E33" s="47" t="s">
        <v>82</v>
      </c>
      <c r="F33" s="48">
        <v>15</v>
      </c>
      <c r="G33" s="135"/>
      <c r="H33" s="49">
        <f>ROUND(G33*F33,2)</f>
        <v>0</v>
      </c>
      <c r="I33" s="9">
        <f ca="1" t="shared" si="0"/>
      </c>
      <c r="J33" s="6" t="str">
        <f t="shared" si="1"/>
        <v>B084-72230 mm Concrete Pavement (Type C)m²</v>
      </c>
      <c r="K33" s="7" t="e">
        <f>MATCH(J33,#REF!,0)</f>
        <v>#REF!</v>
      </c>
      <c r="L33" s="8" t="str">
        <f ca="1" t="shared" si="2"/>
        <v>,0</v>
      </c>
      <c r="M33" s="8" t="str">
        <f ca="1" t="shared" si="3"/>
        <v>C2</v>
      </c>
      <c r="N33" s="8" t="str">
        <f ca="1" t="shared" si="4"/>
        <v>C2</v>
      </c>
    </row>
    <row r="34" spans="1:14" ht="36.75" customHeight="1">
      <c r="A34" s="58" t="s">
        <v>336</v>
      </c>
      <c r="B34" s="52" t="s">
        <v>169</v>
      </c>
      <c r="C34" s="45" t="s">
        <v>227</v>
      </c>
      <c r="D34" s="46" t="s">
        <v>77</v>
      </c>
      <c r="E34" s="47" t="s">
        <v>82</v>
      </c>
      <c r="F34" s="48">
        <v>200</v>
      </c>
      <c r="G34" s="135"/>
      <c r="H34" s="49">
        <f>ROUND(G34*F34,2)</f>
        <v>0</v>
      </c>
      <c r="I34" s="9">
        <f ca="1" t="shared" si="0"/>
      </c>
      <c r="J34" s="6" t="str">
        <f t="shared" si="1"/>
        <v>B085-72230 mm Concrete Pavement (Type D)m²</v>
      </c>
      <c r="K34" s="7" t="e">
        <f>MATCH(J34,#REF!,0)</f>
        <v>#REF!</v>
      </c>
      <c r="L34" s="8" t="str">
        <f ca="1" t="shared" si="2"/>
        <v>,0</v>
      </c>
      <c r="M34" s="8" t="str">
        <f ca="1" t="shared" si="3"/>
        <v>C2</v>
      </c>
      <c r="N34" s="8" t="str">
        <f ca="1" t="shared" si="4"/>
        <v>C2</v>
      </c>
    </row>
    <row r="35" spans="1:14" ht="33" customHeight="1">
      <c r="A35" s="58" t="s">
        <v>142</v>
      </c>
      <c r="B35" s="44" t="s">
        <v>49</v>
      </c>
      <c r="C35" s="45" t="s">
        <v>66</v>
      </c>
      <c r="D35" s="46" t="s">
        <v>297</v>
      </c>
      <c r="E35" s="47"/>
      <c r="F35" s="48"/>
      <c r="G35" s="51"/>
      <c r="H35" s="49"/>
      <c r="I35" s="9" t="str">
        <f ca="1" t="shared" si="0"/>
        <v>LOCKED</v>
      </c>
      <c r="J35" s="6" t="str">
        <f t="shared" si="1"/>
        <v>B094Drilled DowelsCW 3230-R6</v>
      </c>
      <c r="K35" s="7" t="e">
        <f>MATCH(J35,#REF!,0)</f>
        <v>#REF!</v>
      </c>
      <c r="L35" s="8" t="str">
        <f ca="1" t="shared" si="2"/>
        <v>,0</v>
      </c>
      <c r="M35" s="8" t="str">
        <f ca="1" t="shared" si="3"/>
        <v>G</v>
      </c>
      <c r="N35" s="8" t="str">
        <f ca="1" t="shared" si="4"/>
        <v>C2</v>
      </c>
    </row>
    <row r="36" spans="1:14" ht="36" customHeight="1">
      <c r="A36" s="58" t="s">
        <v>143</v>
      </c>
      <c r="B36" s="52" t="s">
        <v>167</v>
      </c>
      <c r="C36" s="45" t="s">
        <v>93</v>
      </c>
      <c r="D36" s="46" t="s">
        <v>77</v>
      </c>
      <c r="E36" s="47" t="s">
        <v>85</v>
      </c>
      <c r="F36" s="48">
        <v>100</v>
      </c>
      <c r="G36" s="135"/>
      <c r="H36" s="49">
        <f>ROUND(G36*F36,2)</f>
        <v>0</v>
      </c>
      <c r="I36" s="9">
        <f ca="1" t="shared" si="0"/>
      </c>
      <c r="J36" s="6" t="str">
        <f t="shared" si="1"/>
        <v>B09519.1 mm Diametereach</v>
      </c>
      <c r="K36" s="7" t="e">
        <f>MATCH(J36,#REF!,0)</f>
        <v>#REF!</v>
      </c>
      <c r="L36" s="8" t="str">
        <f ca="1" t="shared" si="2"/>
        <v>,0</v>
      </c>
      <c r="M36" s="8" t="str">
        <f ca="1" t="shared" si="3"/>
        <v>C2</v>
      </c>
      <c r="N36" s="8" t="str">
        <f ca="1" t="shared" si="4"/>
        <v>C2</v>
      </c>
    </row>
    <row r="37" spans="1:14" ht="39.75" customHeight="1">
      <c r="A37" s="58" t="s">
        <v>144</v>
      </c>
      <c r="B37" s="52" t="s">
        <v>168</v>
      </c>
      <c r="C37" s="45" t="s">
        <v>94</v>
      </c>
      <c r="D37" s="46" t="s">
        <v>77</v>
      </c>
      <c r="E37" s="47" t="s">
        <v>85</v>
      </c>
      <c r="F37" s="48">
        <v>60</v>
      </c>
      <c r="G37" s="135"/>
      <c r="H37" s="49">
        <f>ROUND(G37*F37,2)</f>
        <v>0</v>
      </c>
      <c r="I37" s="9">
        <f ca="1" t="shared" si="0"/>
      </c>
      <c r="J37" s="6" t="str">
        <f t="shared" si="1"/>
        <v>B09628.6 mm Diametereach</v>
      </c>
      <c r="K37" s="7" t="e">
        <f>MATCH(J37,#REF!,0)</f>
        <v>#REF!</v>
      </c>
      <c r="L37" s="8" t="str">
        <f ca="1" t="shared" si="2"/>
        <v>,0</v>
      </c>
      <c r="M37" s="8" t="str">
        <f ca="1" t="shared" si="3"/>
        <v>C2</v>
      </c>
      <c r="N37" s="8" t="str">
        <f ca="1" t="shared" si="4"/>
        <v>C2</v>
      </c>
    </row>
    <row r="38" spans="1:14" ht="35.25" customHeight="1">
      <c r="A38" s="58" t="s">
        <v>145</v>
      </c>
      <c r="B38" s="44" t="s">
        <v>50</v>
      </c>
      <c r="C38" s="45" t="s">
        <v>67</v>
      </c>
      <c r="D38" s="46" t="s">
        <v>297</v>
      </c>
      <c r="E38" s="47"/>
      <c r="F38" s="48"/>
      <c r="G38" s="51"/>
      <c r="H38" s="49"/>
      <c r="I38" s="9" t="str">
        <f ca="1" t="shared" si="0"/>
        <v>LOCKED</v>
      </c>
      <c r="J38" s="6" t="str">
        <f t="shared" si="1"/>
        <v>B097Drilled Tie BarsCW 3230-R6</v>
      </c>
      <c r="K38" s="7" t="e">
        <f>MATCH(J38,#REF!,0)</f>
        <v>#REF!</v>
      </c>
      <c r="L38" s="8" t="str">
        <f ca="1" t="shared" si="2"/>
        <v>,0</v>
      </c>
      <c r="M38" s="8" t="str">
        <f ca="1" t="shared" si="3"/>
        <v>G</v>
      </c>
      <c r="N38" s="8" t="str">
        <f ca="1" t="shared" si="4"/>
        <v>C2</v>
      </c>
    </row>
    <row r="39" spans="1:14" ht="33.75" customHeight="1">
      <c r="A39" s="58" t="s">
        <v>146</v>
      </c>
      <c r="B39" s="52" t="s">
        <v>167</v>
      </c>
      <c r="C39" s="45" t="s">
        <v>92</v>
      </c>
      <c r="D39" s="46" t="s">
        <v>77</v>
      </c>
      <c r="E39" s="47" t="s">
        <v>85</v>
      </c>
      <c r="F39" s="48">
        <v>700</v>
      </c>
      <c r="G39" s="135"/>
      <c r="H39" s="49">
        <f>ROUND(G39*F39,2)</f>
        <v>0</v>
      </c>
      <c r="I39" s="9">
        <f ca="1" t="shared" si="0"/>
      </c>
      <c r="J39" s="6" t="str">
        <f t="shared" si="1"/>
        <v>B09820 M Deformed Tie Bareach</v>
      </c>
      <c r="K39" s="7" t="e">
        <f>MATCH(J39,#REF!,0)</f>
        <v>#REF!</v>
      </c>
      <c r="L39" s="8" t="str">
        <f ca="1" t="shared" si="2"/>
        <v>,0</v>
      </c>
      <c r="M39" s="8" t="str">
        <f ca="1" t="shared" si="3"/>
        <v>C2</v>
      </c>
      <c r="N39" s="8" t="str">
        <f ca="1" t="shared" si="4"/>
        <v>C2</v>
      </c>
    </row>
    <row r="40" spans="1:14" ht="33" customHeight="1">
      <c r="A40" s="58" t="s">
        <v>337</v>
      </c>
      <c r="B40" s="44" t="s">
        <v>51</v>
      </c>
      <c r="C40" s="45" t="s">
        <v>157</v>
      </c>
      <c r="D40" s="46" t="s">
        <v>403</v>
      </c>
      <c r="E40" s="47"/>
      <c r="F40" s="48"/>
      <c r="G40" s="51"/>
      <c r="H40" s="49"/>
      <c r="I40" s="9" t="str">
        <f ca="1" t="shared" si="0"/>
        <v>LOCKED</v>
      </c>
      <c r="J40" s="6" t="str">
        <f t="shared" si="1"/>
        <v>B100rMiscellaneous Concrete Slab RemovalCW 3235-R8</v>
      </c>
      <c r="K40" s="7" t="e">
        <f>MATCH(J40,#REF!,0)</f>
        <v>#REF!</v>
      </c>
      <c r="L40" s="8" t="str">
        <f ca="1" t="shared" si="2"/>
        <v>,0</v>
      </c>
      <c r="M40" s="8" t="str">
        <f ca="1" t="shared" si="3"/>
        <v>G</v>
      </c>
      <c r="N40" s="8" t="str">
        <f ca="1" t="shared" si="4"/>
        <v>C2</v>
      </c>
    </row>
    <row r="41" spans="1:14" ht="33" customHeight="1">
      <c r="A41" s="58" t="s">
        <v>338</v>
      </c>
      <c r="B41" s="52" t="s">
        <v>167</v>
      </c>
      <c r="C41" s="45" t="s">
        <v>193</v>
      </c>
      <c r="D41" s="46" t="s">
        <v>77</v>
      </c>
      <c r="E41" s="47" t="s">
        <v>82</v>
      </c>
      <c r="F41" s="48">
        <v>250</v>
      </c>
      <c r="G41" s="135"/>
      <c r="H41" s="49">
        <f>ROUND(G41*F41,2)</f>
        <v>0</v>
      </c>
      <c r="I41" s="9">
        <f ca="1" t="shared" si="0"/>
      </c>
      <c r="J41" s="6" t="str">
        <f t="shared" si="1"/>
        <v>B102rMonolithic Median Slabm²</v>
      </c>
      <c r="K41" s="7" t="e">
        <f>MATCH(J41,#REF!,0)</f>
        <v>#REF!</v>
      </c>
      <c r="L41" s="8" t="str">
        <f ca="1" t="shared" si="2"/>
        <v>,0</v>
      </c>
      <c r="M41" s="8" t="str">
        <f ca="1" t="shared" si="3"/>
        <v>C2</v>
      </c>
      <c r="N41" s="8" t="str">
        <f ca="1" t="shared" si="4"/>
        <v>C2</v>
      </c>
    </row>
    <row r="42" spans="1:14" ht="31.5" customHeight="1">
      <c r="A42" s="58" t="s">
        <v>339</v>
      </c>
      <c r="B42" s="52" t="s">
        <v>168</v>
      </c>
      <c r="C42" s="45" t="s">
        <v>404</v>
      </c>
      <c r="D42" s="46" t="s">
        <v>77</v>
      </c>
      <c r="E42" s="47" t="s">
        <v>82</v>
      </c>
      <c r="F42" s="48">
        <v>2300</v>
      </c>
      <c r="G42" s="135"/>
      <c r="H42" s="49">
        <f>ROUND(G42*F42,2)</f>
        <v>0</v>
      </c>
      <c r="I42" s="9">
        <f ca="1" t="shared" si="0"/>
      </c>
      <c r="J42" s="6" t="str">
        <f t="shared" si="1"/>
        <v>B104r100 mm Sidewalkm²</v>
      </c>
      <c r="K42" s="7" t="e">
        <f>MATCH(J42,#REF!,0)</f>
        <v>#REF!</v>
      </c>
      <c r="L42" s="8" t="str">
        <f ca="1" t="shared" si="2"/>
        <v>,0</v>
      </c>
      <c r="M42" s="8" t="str">
        <f ca="1" t="shared" si="3"/>
        <v>C2</v>
      </c>
      <c r="N42" s="8" t="str">
        <f ca="1" t="shared" si="4"/>
        <v>C2</v>
      </c>
    </row>
    <row r="43" spans="1:14" ht="31.5" customHeight="1">
      <c r="A43" s="58" t="s">
        <v>340</v>
      </c>
      <c r="B43" s="52" t="s">
        <v>169</v>
      </c>
      <c r="C43" s="45" t="s">
        <v>158</v>
      </c>
      <c r="D43" s="46" t="s">
        <v>77</v>
      </c>
      <c r="E43" s="47" t="s">
        <v>82</v>
      </c>
      <c r="F43" s="48">
        <v>10</v>
      </c>
      <c r="G43" s="135"/>
      <c r="H43" s="49">
        <f>ROUND(G43*F43,2)</f>
        <v>0</v>
      </c>
      <c r="I43" s="9">
        <f ca="1" t="shared" si="0"/>
      </c>
      <c r="J43" s="6" t="str">
        <f t="shared" si="1"/>
        <v>B105rBullnosem²</v>
      </c>
      <c r="K43" s="7" t="e">
        <f>MATCH(J43,#REF!,0)</f>
        <v>#REF!</v>
      </c>
      <c r="L43" s="8" t="str">
        <f ca="1" t="shared" si="2"/>
        <v>,0</v>
      </c>
      <c r="M43" s="8" t="str">
        <f ca="1" t="shared" si="3"/>
        <v>C2</v>
      </c>
      <c r="N43" s="8" t="str">
        <f ca="1" t="shared" si="4"/>
        <v>C2</v>
      </c>
    </row>
    <row r="44" spans="1:14" ht="39" customHeight="1">
      <c r="A44" s="58" t="s">
        <v>341</v>
      </c>
      <c r="B44" s="52" t="s">
        <v>170</v>
      </c>
      <c r="C44" s="45" t="s">
        <v>159</v>
      </c>
      <c r="D44" s="46" t="s">
        <v>77</v>
      </c>
      <c r="E44" s="47" t="s">
        <v>82</v>
      </c>
      <c r="F44" s="48">
        <v>25</v>
      </c>
      <c r="G44" s="135"/>
      <c r="H44" s="49">
        <f>ROUND(G44*F44,2)</f>
        <v>0</v>
      </c>
      <c r="I44" s="9">
        <f ca="1" t="shared" si="0"/>
      </c>
      <c r="J44" s="6" t="str">
        <f t="shared" si="1"/>
        <v>B106rMonolithic Curb and Sidewalkm²</v>
      </c>
      <c r="K44" s="7" t="e">
        <f>MATCH(J44,#REF!,0)</f>
        <v>#REF!</v>
      </c>
      <c r="L44" s="8" t="str">
        <f ca="1" t="shared" si="2"/>
        <v>,0</v>
      </c>
      <c r="M44" s="8" t="str">
        <f ca="1" t="shared" si="3"/>
        <v>C2</v>
      </c>
      <c r="N44" s="8" t="str">
        <f ca="1" t="shared" si="4"/>
        <v>C2</v>
      </c>
    </row>
    <row r="45" spans="1:14" ht="35.25" customHeight="1">
      <c r="A45" s="58" t="s">
        <v>342</v>
      </c>
      <c r="B45" s="44" t="s">
        <v>147</v>
      </c>
      <c r="C45" s="45" t="s">
        <v>160</v>
      </c>
      <c r="D45" s="46" t="s">
        <v>403</v>
      </c>
      <c r="E45" s="47"/>
      <c r="F45" s="48"/>
      <c r="G45" s="51"/>
      <c r="H45" s="49"/>
      <c r="I45" s="9" t="str">
        <f ca="1" t="shared" si="0"/>
        <v>LOCKED</v>
      </c>
      <c r="J45" s="6" t="str">
        <f t="shared" si="1"/>
        <v>B107iMiscellaneous Concrete Slab InstallationCW 3235-R8</v>
      </c>
      <c r="K45" s="7" t="e">
        <f>MATCH(J45,#REF!,0)</f>
        <v>#REF!</v>
      </c>
      <c r="L45" s="8" t="str">
        <f ca="1" t="shared" si="2"/>
        <v>,0</v>
      </c>
      <c r="M45" s="8" t="str">
        <f ca="1" t="shared" si="3"/>
        <v>G</v>
      </c>
      <c r="N45" s="8" t="str">
        <f ca="1" t="shared" si="4"/>
        <v>C2</v>
      </c>
    </row>
    <row r="46" spans="1:14" ht="36.75" customHeight="1">
      <c r="A46" s="58" t="s">
        <v>343</v>
      </c>
      <c r="B46" s="52" t="s">
        <v>167</v>
      </c>
      <c r="C46" s="45" t="s">
        <v>193</v>
      </c>
      <c r="D46" s="46" t="s">
        <v>162</v>
      </c>
      <c r="E46" s="47" t="s">
        <v>82</v>
      </c>
      <c r="F46" s="48">
        <v>180</v>
      </c>
      <c r="G46" s="135"/>
      <c r="H46" s="49">
        <f>ROUND(G46*F46,2)</f>
        <v>0</v>
      </c>
      <c r="I46" s="9">
        <f ca="1" t="shared" si="0"/>
      </c>
      <c r="J46" s="6" t="str">
        <f t="shared" si="1"/>
        <v>B109iMonolithic Median SlabSD-226Am²</v>
      </c>
      <c r="K46" s="7" t="e">
        <f>MATCH(J46,#REF!,0)</f>
        <v>#REF!</v>
      </c>
      <c r="L46" s="8" t="str">
        <f ca="1" t="shared" si="2"/>
        <v>,0</v>
      </c>
      <c r="M46" s="8" t="str">
        <f ca="1" t="shared" si="3"/>
        <v>C2</v>
      </c>
      <c r="N46" s="8" t="str">
        <f ca="1" t="shared" si="4"/>
        <v>C2</v>
      </c>
    </row>
    <row r="47" spans="1:14" ht="32.25" customHeight="1">
      <c r="A47" s="58" t="s">
        <v>344</v>
      </c>
      <c r="B47" s="52" t="s">
        <v>168</v>
      </c>
      <c r="C47" s="45" t="s">
        <v>158</v>
      </c>
      <c r="D47" s="46" t="s">
        <v>267</v>
      </c>
      <c r="E47" s="47" t="s">
        <v>82</v>
      </c>
      <c r="F47" s="48">
        <v>10</v>
      </c>
      <c r="G47" s="135"/>
      <c r="H47" s="49">
        <f>ROUND(G47*F47,2)</f>
        <v>0</v>
      </c>
      <c r="I47" s="9">
        <f ca="1" t="shared" si="0"/>
      </c>
      <c r="J47" s="6" t="str">
        <f t="shared" si="1"/>
        <v>B112iBullnoseSD-227Cm²</v>
      </c>
      <c r="K47" s="7" t="e">
        <f>MATCH(J47,#REF!,0)</f>
        <v>#REF!</v>
      </c>
      <c r="L47" s="8" t="str">
        <f ca="1" t="shared" si="2"/>
        <v>,0</v>
      </c>
      <c r="M47" s="8" t="str">
        <f ca="1" t="shared" si="3"/>
        <v>C2</v>
      </c>
      <c r="N47" s="8" t="str">
        <f ca="1" t="shared" si="4"/>
        <v>C2</v>
      </c>
    </row>
    <row r="48" spans="1:14" ht="41.25" customHeight="1">
      <c r="A48" s="58" t="s">
        <v>345</v>
      </c>
      <c r="B48" s="52" t="s">
        <v>169</v>
      </c>
      <c r="C48" s="45" t="s">
        <v>159</v>
      </c>
      <c r="D48" s="46" t="s">
        <v>166</v>
      </c>
      <c r="E48" s="47" t="s">
        <v>82</v>
      </c>
      <c r="F48" s="48">
        <v>490</v>
      </c>
      <c r="G48" s="135"/>
      <c r="H48" s="49">
        <f>ROUND(G48*F48,2)</f>
        <v>0</v>
      </c>
      <c r="I48" s="9">
        <f ca="1" t="shared" si="0"/>
      </c>
      <c r="J48" s="6" t="str">
        <f t="shared" si="1"/>
        <v>B113iMonolithic Curb and SidewalkSD-228Bm²</v>
      </c>
      <c r="K48" s="7" t="e">
        <f>MATCH(J48,#REF!,0)</f>
        <v>#REF!</v>
      </c>
      <c r="L48" s="8" t="str">
        <f ca="1" t="shared" si="2"/>
        <v>,0</v>
      </c>
      <c r="M48" s="8" t="str">
        <f ca="1" t="shared" si="3"/>
        <v>C2</v>
      </c>
      <c r="N48" s="8" t="str">
        <f ca="1" t="shared" si="4"/>
        <v>C2</v>
      </c>
    </row>
    <row r="49" spans="1:14" ht="36" customHeight="1">
      <c r="A49" s="58" t="s">
        <v>346</v>
      </c>
      <c r="B49" s="44" t="s">
        <v>148</v>
      </c>
      <c r="C49" s="45" t="s">
        <v>161</v>
      </c>
      <c r="D49" s="46" t="s">
        <v>403</v>
      </c>
      <c r="E49" s="47"/>
      <c r="F49" s="48"/>
      <c r="G49" s="51"/>
      <c r="H49" s="49"/>
      <c r="I49" s="9" t="str">
        <f ca="1" t="shared" si="0"/>
        <v>LOCKED</v>
      </c>
      <c r="J49" s="6" t="str">
        <f t="shared" si="1"/>
        <v>B114rlMiscellaneous Concrete Slab RenewalCW 3235-R8</v>
      </c>
      <c r="K49" s="7" t="e">
        <f>MATCH(J49,#REF!,0)</f>
        <v>#REF!</v>
      </c>
      <c r="L49" s="8" t="str">
        <f ca="1" t="shared" si="2"/>
        <v>,0</v>
      </c>
      <c r="M49" s="8" t="str">
        <f ca="1" t="shared" si="3"/>
        <v>G</v>
      </c>
      <c r="N49" s="8" t="str">
        <f ca="1" t="shared" si="4"/>
        <v>C2</v>
      </c>
    </row>
    <row r="50" spans="1:14" ht="42" customHeight="1">
      <c r="A50" s="58" t="s">
        <v>351</v>
      </c>
      <c r="B50" s="52" t="s">
        <v>167</v>
      </c>
      <c r="C50" s="45" t="s">
        <v>159</v>
      </c>
      <c r="D50" s="46" t="s">
        <v>166</v>
      </c>
      <c r="E50" s="47" t="s">
        <v>82</v>
      </c>
      <c r="F50" s="48">
        <v>100</v>
      </c>
      <c r="G50" s="135"/>
      <c r="H50" s="49">
        <f>ROUND(G50*F50,2)</f>
        <v>0</v>
      </c>
      <c r="I50" s="9">
        <f ca="1" t="shared" si="0"/>
      </c>
      <c r="J50" s="6" t="str">
        <f t="shared" si="1"/>
        <v>B123rlMonolithic Curb and SidewalkSD-228Bm²</v>
      </c>
      <c r="K50" s="7" t="e">
        <f>MATCH(J50,#REF!,0)</f>
        <v>#REF!</v>
      </c>
      <c r="L50" s="8" t="str">
        <f ca="1" t="shared" si="2"/>
        <v>,0</v>
      </c>
      <c r="M50" s="8" t="str">
        <f ca="1" t="shared" si="3"/>
        <v>C2</v>
      </c>
      <c r="N50" s="8" t="str">
        <f ca="1" t="shared" si="4"/>
        <v>C2</v>
      </c>
    </row>
    <row r="51" spans="1:14" ht="42" customHeight="1">
      <c r="A51" s="58" t="s">
        <v>234</v>
      </c>
      <c r="B51" s="44" t="s">
        <v>323</v>
      </c>
      <c r="C51" s="45" t="s">
        <v>202</v>
      </c>
      <c r="D51" s="46" t="s">
        <v>403</v>
      </c>
      <c r="E51" s="47" t="s">
        <v>82</v>
      </c>
      <c r="F51" s="48">
        <v>20</v>
      </c>
      <c r="G51" s="135"/>
      <c r="H51" s="49">
        <f>ROUND(G51*F51,2)</f>
        <v>0</v>
      </c>
      <c r="I51" s="9">
        <f ca="1" t="shared" si="0"/>
      </c>
      <c r="J51" s="6" t="str">
        <f t="shared" si="1"/>
        <v>B124Adjustment of Precast Sidewalk BlocksCW 3235-R8m²</v>
      </c>
      <c r="K51" s="7" t="e">
        <f>MATCH(J51,#REF!,0)</f>
        <v>#REF!</v>
      </c>
      <c r="L51" s="8" t="str">
        <f ca="1" t="shared" si="2"/>
        <v>,0</v>
      </c>
      <c r="M51" s="8" t="str">
        <f ca="1" t="shared" si="3"/>
        <v>C2</v>
      </c>
      <c r="N51" s="8" t="str">
        <f ca="1" t="shared" si="4"/>
        <v>C2</v>
      </c>
    </row>
    <row r="52" spans="1:14" ht="42" customHeight="1">
      <c r="A52" s="58" t="s">
        <v>235</v>
      </c>
      <c r="B52" s="59" t="s">
        <v>244</v>
      </c>
      <c r="C52" s="60" t="s">
        <v>203</v>
      </c>
      <c r="D52" s="61" t="s">
        <v>403</v>
      </c>
      <c r="E52" s="62" t="s">
        <v>82</v>
      </c>
      <c r="F52" s="63">
        <v>10</v>
      </c>
      <c r="G52" s="135"/>
      <c r="H52" s="65">
        <f>ROUND(G52*F52,2)</f>
        <v>0</v>
      </c>
      <c r="I52" s="9">
        <f ca="1" t="shared" si="0"/>
      </c>
      <c r="J52" s="6" t="str">
        <f t="shared" si="1"/>
        <v>B125Supply of Precast Sidewalk BlocksCW 3235-R8m²</v>
      </c>
      <c r="K52" s="7" t="e">
        <f>MATCH(J52,#REF!,0)</f>
        <v>#REF!</v>
      </c>
      <c r="L52" s="8" t="str">
        <f ca="1" t="shared" si="2"/>
        <v>,0</v>
      </c>
      <c r="M52" s="8" t="str">
        <f ca="1" t="shared" si="3"/>
        <v>C2</v>
      </c>
      <c r="N52" s="8" t="str">
        <f ca="1" t="shared" si="4"/>
        <v>C2</v>
      </c>
    </row>
    <row r="53" spans="1:14" ht="42" customHeight="1">
      <c r="A53" s="58"/>
      <c r="B53" s="66"/>
      <c r="C53" s="67" t="s">
        <v>402</v>
      </c>
      <c r="D53" s="68"/>
      <c r="E53" s="69"/>
      <c r="F53" s="70"/>
      <c r="G53" s="71"/>
      <c r="H53" s="72"/>
      <c r="I53" s="9" t="str">
        <f ca="1" t="shared" si="0"/>
        <v>LOCKED</v>
      </c>
      <c r="J53" s="6" t="str">
        <f t="shared" si="1"/>
        <v>ROADWORKS - RENEWALS (Cont'd.)</v>
      </c>
      <c r="K53" s="7" t="e">
        <f>MATCH(J53,#REF!,0)</f>
        <v>#REF!</v>
      </c>
      <c r="L53" s="8" t="str">
        <f ca="1" t="shared" si="2"/>
        <v>,0</v>
      </c>
      <c r="M53" s="8" t="str">
        <f ca="1" t="shared" si="3"/>
        <v>G</v>
      </c>
      <c r="N53" s="8" t="str">
        <f ca="1" t="shared" si="4"/>
        <v>C2</v>
      </c>
    </row>
    <row r="54" spans="1:14" ht="42" customHeight="1">
      <c r="A54" s="58" t="s">
        <v>271</v>
      </c>
      <c r="B54" s="44" t="s">
        <v>248</v>
      </c>
      <c r="C54" s="45" t="s">
        <v>266</v>
      </c>
      <c r="D54" s="46" t="s">
        <v>403</v>
      </c>
      <c r="E54" s="47" t="s">
        <v>82</v>
      </c>
      <c r="F54" s="48">
        <v>10</v>
      </c>
      <c r="G54" s="135"/>
      <c r="H54" s="49">
        <f>ROUND(G54*F54,2)</f>
        <v>0</v>
      </c>
      <c r="I54" s="9">
        <f ca="1" t="shared" si="0"/>
      </c>
      <c r="J54" s="6" t="str">
        <f t="shared" si="1"/>
        <v>B125ARemoval of Precast Sidewalk BlocksCW 3235-R8m²</v>
      </c>
      <c r="K54" s="7" t="e">
        <f>MATCH(J54,#REF!,0)</f>
        <v>#REF!</v>
      </c>
      <c r="L54" s="8" t="str">
        <f ca="1" t="shared" si="2"/>
        <v>,0</v>
      </c>
      <c r="M54" s="8" t="str">
        <f ca="1" t="shared" si="3"/>
        <v>C2</v>
      </c>
      <c r="N54" s="8" t="str">
        <f ca="1" t="shared" si="4"/>
        <v>C2</v>
      </c>
    </row>
    <row r="55" spans="1:14" ht="33.75" customHeight="1">
      <c r="A55" s="58" t="s">
        <v>352</v>
      </c>
      <c r="B55" s="44" t="s">
        <v>249</v>
      </c>
      <c r="C55" s="45" t="s">
        <v>164</v>
      </c>
      <c r="D55" s="46" t="s">
        <v>353</v>
      </c>
      <c r="E55" s="47"/>
      <c r="F55" s="48"/>
      <c r="G55" s="51"/>
      <c r="H55" s="49"/>
      <c r="I55" s="9" t="str">
        <f ca="1" t="shared" si="0"/>
        <v>LOCKED</v>
      </c>
      <c r="J55" s="6" t="str">
        <f t="shared" si="1"/>
        <v>B126rConcrete Curb RemovalCW 3240-R8</v>
      </c>
      <c r="K55" s="7" t="e">
        <f>MATCH(J55,#REF!,0)</f>
        <v>#REF!</v>
      </c>
      <c r="L55" s="8" t="str">
        <f ca="1" t="shared" si="2"/>
        <v>,0</v>
      </c>
      <c r="M55" s="8" t="str">
        <f ca="1" t="shared" si="3"/>
        <v>G</v>
      </c>
      <c r="N55" s="8" t="str">
        <f ca="1" t="shared" si="4"/>
        <v>C2</v>
      </c>
    </row>
    <row r="56" spans="1:14" ht="33.75" customHeight="1">
      <c r="A56" s="58" t="s">
        <v>354</v>
      </c>
      <c r="B56" s="52" t="s">
        <v>167</v>
      </c>
      <c r="C56" s="45" t="s">
        <v>405</v>
      </c>
      <c r="D56" s="46" t="s">
        <v>77</v>
      </c>
      <c r="E56" s="47" t="s">
        <v>86</v>
      </c>
      <c r="F56" s="48">
        <v>550</v>
      </c>
      <c r="G56" s="135"/>
      <c r="H56" s="49">
        <f>ROUND(G56*F56,2)</f>
        <v>0</v>
      </c>
      <c r="I56" s="9">
        <f ca="1" t="shared" si="0"/>
      </c>
      <c r="J56" s="6" t="str">
        <f t="shared" si="1"/>
        <v>B127rBarrier (Separate)m</v>
      </c>
      <c r="K56" s="7" t="e">
        <f>MATCH(J56,#REF!,0)</f>
        <v>#REF!</v>
      </c>
      <c r="L56" s="8" t="str">
        <f ca="1" t="shared" si="2"/>
        <v>,0</v>
      </c>
      <c r="M56" s="8" t="str">
        <f ca="1" t="shared" si="3"/>
        <v>C2</v>
      </c>
      <c r="N56" s="8" t="str">
        <f ca="1" t="shared" si="4"/>
        <v>C2</v>
      </c>
    </row>
    <row r="57" spans="1:14" ht="38.25" customHeight="1">
      <c r="A57" s="58" t="s">
        <v>355</v>
      </c>
      <c r="B57" s="52" t="s">
        <v>168</v>
      </c>
      <c r="C57" s="45" t="s">
        <v>293</v>
      </c>
      <c r="D57" s="46" t="s">
        <v>77</v>
      </c>
      <c r="E57" s="47" t="s">
        <v>86</v>
      </c>
      <c r="F57" s="48">
        <v>10</v>
      </c>
      <c r="G57" s="135"/>
      <c r="H57" s="49">
        <f>ROUND(G57*F57,2)</f>
        <v>0</v>
      </c>
      <c r="I57" s="9">
        <f ca="1" t="shared" si="0"/>
      </c>
      <c r="J57" s="6" t="str">
        <f t="shared" si="1"/>
        <v>B132rCurb Rampm</v>
      </c>
      <c r="K57" s="7" t="e">
        <f>MATCH(J57,#REF!,0)</f>
        <v>#REF!</v>
      </c>
      <c r="L57" s="8" t="str">
        <f ca="1" t="shared" si="2"/>
        <v>,0</v>
      </c>
      <c r="M57" s="8" t="str">
        <f ca="1" t="shared" si="3"/>
        <v>C2</v>
      </c>
      <c r="N57" s="8" t="str">
        <f ca="1" t="shared" si="4"/>
        <v>C2</v>
      </c>
    </row>
    <row r="58" spans="1:14" ht="33" customHeight="1">
      <c r="A58" s="58" t="s">
        <v>356</v>
      </c>
      <c r="B58" s="44" t="s">
        <v>250</v>
      </c>
      <c r="C58" s="45" t="s">
        <v>165</v>
      </c>
      <c r="D58" s="46" t="s">
        <v>353</v>
      </c>
      <c r="E58" s="47"/>
      <c r="F58" s="48"/>
      <c r="G58" s="51"/>
      <c r="H58" s="49"/>
      <c r="I58" s="9" t="str">
        <f ca="1" t="shared" si="0"/>
        <v>LOCKED</v>
      </c>
      <c r="J58" s="6" t="str">
        <f t="shared" si="1"/>
        <v>B135iConcrete Curb InstallationCW 3240-R8</v>
      </c>
      <c r="K58" s="7" t="e">
        <f>MATCH(J58,#REF!,0)</f>
        <v>#REF!</v>
      </c>
      <c r="L58" s="8" t="str">
        <f ca="1" t="shared" si="2"/>
        <v>,0</v>
      </c>
      <c r="M58" s="8" t="str">
        <f ca="1" t="shared" si="3"/>
        <v>G</v>
      </c>
      <c r="N58" s="8" t="str">
        <f ca="1" t="shared" si="4"/>
        <v>C2</v>
      </c>
    </row>
    <row r="59" spans="1:14" ht="33" customHeight="1">
      <c r="A59" s="58" t="s">
        <v>357</v>
      </c>
      <c r="B59" s="52" t="s">
        <v>167</v>
      </c>
      <c r="C59" s="45" t="s">
        <v>406</v>
      </c>
      <c r="D59" s="46" t="s">
        <v>255</v>
      </c>
      <c r="E59" s="47" t="s">
        <v>86</v>
      </c>
      <c r="F59" s="48">
        <v>30</v>
      </c>
      <c r="G59" s="135"/>
      <c r="H59" s="49">
        <f>ROUND(G59*F59,2)</f>
        <v>0</v>
      </c>
      <c r="I59" s="9">
        <f ca="1" t="shared" si="0"/>
      </c>
      <c r="J59" s="6" t="str">
        <f t="shared" si="1"/>
        <v>B137iBarrier (180 mm ht, Separate)SD-203Am</v>
      </c>
      <c r="K59" s="7" t="e">
        <f>MATCH(J59,#REF!,0)</f>
        <v>#REF!</v>
      </c>
      <c r="L59" s="8" t="str">
        <f ca="1" t="shared" si="2"/>
        <v>,0</v>
      </c>
      <c r="M59" s="8" t="str">
        <f ca="1" t="shared" si="3"/>
        <v>C2</v>
      </c>
      <c r="N59" s="8" t="str">
        <f ca="1" t="shared" si="4"/>
        <v>C2</v>
      </c>
    </row>
    <row r="60" spans="1:14" ht="42" customHeight="1">
      <c r="A60" s="58" t="s">
        <v>358</v>
      </c>
      <c r="B60" s="52" t="s">
        <v>168</v>
      </c>
      <c r="C60" s="45" t="s">
        <v>369</v>
      </c>
      <c r="D60" s="46" t="s">
        <v>183</v>
      </c>
      <c r="E60" s="47" t="s">
        <v>86</v>
      </c>
      <c r="F60" s="48">
        <v>40</v>
      </c>
      <c r="G60" s="135"/>
      <c r="H60" s="49">
        <f>ROUND(G60*F60,2)</f>
        <v>0</v>
      </c>
      <c r="I60" s="9">
        <f ca="1" t="shared" si="0"/>
      </c>
      <c r="J60" s="6" t="str">
        <f t="shared" si="1"/>
        <v>B184iCurb Ramp (10-15 mm ht, Monolithic)SD-229A,B,Cm</v>
      </c>
      <c r="K60" s="7" t="e">
        <f>MATCH(J60,#REF!,0)</f>
        <v>#REF!</v>
      </c>
      <c r="L60" s="8" t="str">
        <f ca="1" t="shared" si="2"/>
        <v>,0</v>
      </c>
      <c r="M60" s="8" t="str">
        <f ca="1" t="shared" si="3"/>
        <v>C2</v>
      </c>
      <c r="N60" s="8" t="str">
        <f ca="1" t="shared" si="4"/>
        <v>C2</v>
      </c>
    </row>
    <row r="61" spans="1:14" ht="40.5" customHeight="1">
      <c r="A61" s="58" t="s">
        <v>359</v>
      </c>
      <c r="B61" s="44" t="s">
        <v>251</v>
      </c>
      <c r="C61" s="45" t="s">
        <v>62</v>
      </c>
      <c r="D61" s="46" t="s">
        <v>353</v>
      </c>
      <c r="E61" s="47"/>
      <c r="F61" s="48"/>
      <c r="G61" s="51"/>
      <c r="H61" s="49"/>
      <c r="I61" s="9" t="str">
        <f ca="1" t="shared" si="0"/>
        <v>LOCKED</v>
      </c>
      <c r="J61" s="6" t="str">
        <f t="shared" si="1"/>
        <v>B154rlConcrete Curb RenewalCW 3240-R8</v>
      </c>
      <c r="K61" s="7" t="e">
        <f>MATCH(J61,#REF!,0)</f>
        <v>#REF!</v>
      </c>
      <c r="L61" s="8" t="str">
        <f ca="1" t="shared" si="2"/>
        <v>,0</v>
      </c>
      <c r="M61" s="8" t="str">
        <f ca="1" t="shared" si="3"/>
        <v>G</v>
      </c>
      <c r="N61" s="8" t="str">
        <f ca="1" t="shared" si="4"/>
        <v>C2</v>
      </c>
    </row>
    <row r="62" spans="1:14" ht="42" customHeight="1">
      <c r="A62" s="58" t="s">
        <v>360</v>
      </c>
      <c r="B62" s="52" t="s">
        <v>167</v>
      </c>
      <c r="C62" s="45" t="s">
        <v>407</v>
      </c>
      <c r="D62" s="46" t="s">
        <v>255</v>
      </c>
      <c r="E62" s="47"/>
      <c r="F62" s="48"/>
      <c r="G62" s="49"/>
      <c r="H62" s="49"/>
      <c r="I62" s="9" t="str">
        <f ca="1" t="shared" si="0"/>
        <v>LOCKED</v>
      </c>
      <c r="J62" s="6" t="str">
        <f t="shared" si="1"/>
        <v>B159rlBarrier (150 mm ht, Separate)SD-203A</v>
      </c>
      <c r="K62" s="7" t="e">
        <f>MATCH(J62,#REF!,0)</f>
        <v>#REF!</v>
      </c>
      <c r="L62" s="8" t="str">
        <f ca="1" t="shared" si="2"/>
        <v>,0</v>
      </c>
      <c r="M62" s="8" t="str">
        <f ca="1" t="shared" si="3"/>
        <v>C2</v>
      </c>
      <c r="N62" s="8" t="str">
        <f ca="1" t="shared" si="4"/>
        <v>C2</v>
      </c>
    </row>
    <row r="63" spans="1:14" ht="42" customHeight="1">
      <c r="A63" s="58" t="s">
        <v>362</v>
      </c>
      <c r="B63" s="52" t="s">
        <v>298</v>
      </c>
      <c r="C63" s="45" t="s">
        <v>305</v>
      </c>
      <c r="D63" s="46"/>
      <c r="E63" s="47" t="s">
        <v>86</v>
      </c>
      <c r="F63" s="48">
        <v>30</v>
      </c>
      <c r="G63" s="135"/>
      <c r="H63" s="49">
        <f>ROUND(G63*F63,2)</f>
        <v>0</v>
      </c>
      <c r="I63" s="9">
        <f ca="1" t="shared" si="0"/>
      </c>
      <c r="J63" s="6" t="str">
        <f t="shared" si="1"/>
        <v>B161rl3 m to 30 mm</v>
      </c>
      <c r="K63" s="7" t="e">
        <f>MATCH(J63,#REF!,0)</f>
        <v>#REF!</v>
      </c>
      <c r="L63" s="8" t="str">
        <f ca="1" t="shared" si="2"/>
        <v>,0</v>
      </c>
      <c r="M63" s="8" t="str">
        <f ca="1" t="shared" si="3"/>
        <v>C2</v>
      </c>
      <c r="N63" s="8" t="str">
        <f ca="1" t="shared" si="4"/>
        <v>C2</v>
      </c>
    </row>
    <row r="64" spans="1:14" ht="42" customHeight="1">
      <c r="A64" s="58" t="s">
        <v>363</v>
      </c>
      <c r="B64" s="52" t="s">
        <v>168</v>
      </c>
      <c r="C64" s="45" t="s">
        <v>369</v>
      </c>
      <c r="D64" s="46" t="s">
        <v>306</v>
      </c>
      <c r="E64" s="47" t="s">
        <v>86</v>
      </c>
      <c r="F64" s="48">
        <v>10</v>
      </c>
      <c r="G64" s="135"/>
      <c r="H64" s="49">
        <f>ROUND(G64*F64,2)</f>
        <v>0</v>
      </c>
      <c r="I64" s="9">
        <f ca="1" t="shared" si="0"/>
      </c>
      <c r="J64" s="6" t="str">
        <f t="shared" si="1"/>
        <v>B214rlCurb Ramp (10-15 mm ht, Monolithic)SD-229C,Dm</v>
      </c>
      <c r="K64" s="7" t="e">
        <f>MATCH(J64,#REF!,0)</f>
        <v>#REF!</v>
      </c>
      <c r="L64" s="8" t="str">
        <f ca="1" t="shared" si="2"/>
        <v>,0</v>
      </c>
      <c r="M64" s="8" t="str">
        <f ca="1" t="shared" si="3"/>
        <v>C2</v>
      </c>
      <c r="N64" s="8" t="str">
        <f ca="1" t="shared" si="4"/>
        <v>C2</v>
      </c>
    </row>
    <row r="65" spans="1:14" ht="42" customHeight="1">
      <c r="A65" s="58" t="s">
        <v>236</v>
      </c>
      <c r="B65" s="44" t="s">
        <v>317</v>
      </c>
      <c r="C65" s="45" t="s">
        <v>176</v>
      </c>
      <c r="D65" s="46" t="s">
        <v>319</v>
      </c>
      <c r="E65" s="73"/>
      <c r="F65" s="48"/>
      <c r="G65" s="51"/>
      <c r="H65" s="49"/>
      <c r="I65" s="9" t="str">
        <f ca="1" t="shared" si="0"/>
        <v>LOCKED</v>
      </c>
      <c r="J65" s="6" t="str">
        <f t="shared" si="1"/>
        <v>B190Construction of Asphaltic Concrete OverlayCW 3410-R8</v>
      </c>
      <c r="K65" s="7" t="e">
        <f>MATCH(J65,#REF!,0)</f>
        <v>#REF!</v>
      </c>
      <c r="L65" s="8" t="str">
        <f ca="1" t="shared" si="2"/>
        <v>,0</v>
      </c>
      <c r="M65" s="8" t="str">
        <f ca="1" t="shared" si="3"/>
        <v>G</v>
      </c>
      <c r="N65" s="8" t="str">
        <f ca="1" t="shared" si="4"/>
        <v>C2</v>
      </c>
    </row>
    <row r="66" spans="1:14" ht="42" customHeight="1">
      <c r="A66" s="58" t="s">
        <v>237</v>
      </c>
      <c r="B66" s="52" t="s">
        <v>167</v>
      </c>
      <c r="C66" s="45" t="s">
        <v>177</v>
      </c>
      <c r="D66" s="46"/>
      <c r="E66" s="47"/>
      <c r="F66" s="48"/>
      <c r="G66" s="51"/>
      <c r="H66" s="49"/>
      <c r="I66" s="9" t="str">
        <f ca="1" t="shared" si="0"/>
        <v>LOCKED</v>
      </c>
      <c r="J66" s="6" t="str">
        <f t="shared" si="1"/>
        <v>B191Main Line Paving</v>
      </c>
      <c r="K66" s="7" t="e">
        <f>MATCH(J66,#REF!,0)</f>
        <v>#REF!</v>
      </c>
      <c r="L66" s="8" t="str">
        <f ca="1" t="shared" si="2"/>
        <v>,0</v>
      </c>
      <c r="M66" s="8" t="str">
        <f ca="1" t="shared" si="3"/>
        <v>G</v>
      </c>
      <c r="N66" s="8" t="str">
        <f ca="1" t="shared" si="4"/>
        <v>C2</v>
      </c>
    </row>
    <row r="67" spans="1:14" ht="42" customHeight="1">
      <c r="A67" s="58" t="s">
        <v>238</v>
      </c>
      <c r="B67" s="52" t="s">
        <v>298</v>
      </c>
      <c r="C67" s="45" t="s">
        <v>307</v>
      </c>
      <c r="D67" s="46"/>
      <c r="E67" s="47" t="s">
        <v>84</v>
      </c>
      <c r="F67" s="48">
        <v>520</v>
      </c>
      <c r="G67" s="135"/>
      <c r="H67" s="49">
        <f>ROUND(G67*F67,2)</f>
        <v>0</v>
      </c>
      <c r="I67" s="9">
        <f ca="1" t="shared" si="0"/>
      </c>
      <c r="J67" s="6" t="str">
        <f t="shared" si="1"/>
        <v>B193Type IAtonne</v>
      </c>
      <c r="K67" s="7" t="e">
        <f>MATCH(J67,#REF!,0)</f>
        <v>#REF!</v>
      </c>
      <c r="L67" s="8" t="str">
        <f ca="1" t="shared" si="2"/>
        <v>,0</v>
      </c>
      <c r="M67" s="8" t="str">
        <f ca="1" t="shared" si="3"/>
        <v>C2</v>
      </c>
      <c r="N67" s="8" t="str">
        <f ca="1" t="shared" si="4"/>
        <v>C2</v>
      </c>
    </row>
    <row r="68" spans="1:14" ht="42" customHeight="1">
      <c r="A68" s="58" t="s">
        <v>239</v>
      </c>
      <c r="B68" s="52" t="s">
        <v>168</v>
      </c>
      <c r="C68" s="45" t="s">
        <v>178</v>
      </c>
      <c r="D68" s="46"/>
      <c r="E68" s="47"/>
      <c r="F68" s="48"/>
      <c r="G68" s="51"/>
      <c r="H68" s="49"/>
      <c r="I68" s="9" t="str">
        <f aca="true" ca="1" t="shared" si="6" ref="I68:I131">IF(CELL("protect",$G68)=1,"LOCKED","")</f>
        <v>LOCKED</v>
      </c>
      <c r="J68" s="6" t="str">
        <f aca="true" t="shared" si="7" ref="J68:J131">CLEAN(CONCATENATE(TRIM($A68),TRIM($C68),TRIM($D68),TRIM($E68)))</f>
        <v>B194Tie-ins and Approaches</v>
      </c>
      <c r="K68" s="7" t="e">
        <f>MATCH(J68,#REF!,0)</f>
        <v>#REF!</v>
      </c>
      <c r="L68" s="8" t="str">
        <f aca="true" ca="1" t="shared" si="8" ref="L68:L131">CELL("format",$F68)</f>
        <v>,0</v>
      </c>
      <c r="M68" s="8" t="str">
        <f aca="true" ca="1" t="shared" si="9" ref="M68:M131">CELL("format",$G68)</f>
        <v>G</v>
      </c>
      <c r="N68" s="8" t="str">
        <f aca="true" ca="1" t="shared" si="10" ref="N68:N131">CELL("format",$H68)</f>
        <v>C2</v>
      </c>
    </row>
    <row r="69" spans="1:14" ht="42" customHeight="1">
      <c r="A69" s="58" t="s">
        <v>240</v>
      </c>
      <c r="B69" s="52" t="s">
        <v>298</v>
      </c>
      <c r="C69" s="45" t="s">
        <v>307</v>
      </c>
      <c r="D69" s="46"/>
      <c r="E69" s="47" t="s">
        <v>84</v>
      </c>
      <c r="F69" s="48">
        <v>120</v>
      </c>
      <c r="G69" s="135"/>
      <c r="H69" s="49">
        <f>ROUND(G69*F69,2)</f>
        <v>0</v>
      </c>
      <c r="I69" s="9">
        <f ca="1" t="shared" si="6"/>
      </c>
      <c r="J69" s="6" t="str">
        <f t="shared" si="7"/>
        <v>B195Type IAtonne</v>
      </c>
      <c r="K69" s="7" t="e">
        <f>MATCH(J69,#REF!,0)</f>
        <v>#REF!</v>
      </c>
      <c r="L69" s="8" t="str">
        <f ca="1" t="shared" si="8"/>
        <v>,0</v>
      </c>
      <c r="M69" s="8" t="str">
        <f ca="1" t="shared" si="9"/>
        <v>C2</v>
      </c>
      <c r="N69" s="8" t="str">
        <f ca="1" t="shared" si="10"/>
        <v>C2</v>
      </c>
    </row>
    <row r="70" spans="1:14" ht="42" customHeight="1">
      <c r="A70" s="58" t="s">
        <v>241</v>
      </c>
      <c r="B70" s="44" t="s">
        <v>318</v>
      </c>
      <c r="C70" s="45" t="s">
        <v>34</v>
      </c>
      <c r="D70" s="46" t="s">
        <v>0</v>
      </c>
      <c r="E70" s="47"/>
      <c r="F70" s="48"/>
      <c r="G70" s="51"/>
      <c r="H70" s="49"/>
      <c r="I70" s="9" t="str">
        <f ca="1" t="shared" si="6"/>
        <v>LOCKED</v>
      </c>
      <c r="J70" s="6" t="str">
        <f t="shared" si="7"/>
        <v>B200Planing of PavementCW 3450-R5</v>
      </c>
      <c r="K70" s="7" t="e">
        <f>MATCH(J70,#REF!,0)</f>
        <v>#REF!</v>
      </c>
      <c r="L70" s="8" t="str">
        <f ca="1" t="shared" si="8"/>
        <v>,0</v>
      </c>
      <c r="M70" s="8" t="str">
        <f ca="1" t="shared" si="9"/>
        <v>G</v>
      </c>
      <c r="N70" s="8" t="str">
        <f ca="1" t="shared" si="10"/>
        <v>C2</v>
      </c>
    </row>
    <row r="71" spans="1:14" ht="42" customHeight="1">
      <c r="A71" s="58" t="s">
        <v>242</v>
      </c>
      <c r="B71" s="52" t="s">
        <v>167</v>
      </c>
      <c r="C71" s="45" t="s">
        <v>31</v>
      </c>
      <c r="D71" s="46" t="s">
        <v>77</v>
      </c>
      <c r="E71" s="47" t="s">
        <v>82</v>
      </c>
      <c r="F71" s="48">
        <v>5500</v>
      </c>
      <c r="G71" s="135"/>
      <c r="H71" s="49">
        <f>ROUND(G71*F71,2)</f>
        <v>0</v>
      </c>
      <c r="I71" s="9">
        <f ca="1" t="shared" si="6"/>
      </c>
      <c r="J71" s="6" t="str">
        <f t="shared" si="7"/>
        <v>B2010 - 50 mm Depth (Asphalt)m²</v>
      </c>
      <c r="K71" s="7" t="e">
        <f>MATCH(J71,#REF!,0)</f>
        <v>#REF!</v>
      </c>
      <c r="L71" s="8" t="str">
        <f ca="1" t="shared" si="8"/>
        <v>,0</v>
      </c>
      <c r="M71" s="8" t="str">
        <f ca="1" t="shared" si="9"/>
        <v>C2</v>
      </c>
      <c r="N71" s="8" t="str">
        <f ca="1" t="shared" si="10"/>
        <v>C2</v>
      </c>
    </row>
    <row r="72" spans="1:14" ht="42" customHeight="1">
      <c r="A72" s="58" t="s">
        <v>366</v>
      </c>
      <c r="B72" s="44" t="s">
        <v>408</v>
      </c>
      <c r="C72" s="45" t="s">
        <v>379</v>
      </c>
      <c r="D72" s="46" t="s">
        <v>409</v>
      </c>
      <c r="E72" s="47"/>
      <c r="F72" s="48"/>
      <c r="G72" s="49"/>
      <c r="H72" s="49"/>
      <c r="I72" s="9" t="str">
        <f ca="1" t="shared" si="6"/>
        <v>LOCKED</v>
      </c>
      <c r="J72" s="6" t="str">
        <f t="shared" si="7"/>
        <v>B219Detectable Warning Surface TilesE13.</v>
      </c>
      <c r="K72" s="7" t="e">
        <f>MATCH(J72,#REF!,0)</f>
        <v>#REF!</v>
      </c>
      <c r="L72" s="8" t="str">
        <f ca="1" t="shared" si="8"/>
        <v>,0</v>
      </c>
      <c r="M72" s="8" t="str">
        <f ca="1" t="shared" si="9"/>
        <v>C2</v>
      </c>
      <c r="N72" s="8" t="str">
        <f ca="1" t="shared" si="10"/>
        <v>C2</v>
      </c>
    </row>
    <row r="73" spans="1:14" ht="42" customHeight="1">
      <c r="A73" s="58" t="s">
        <v>380</v>
      </c>
      <c r="B73" s="74" t="s">
        <v>167</v>
      </c>
      <c r="C73" s="60" t="s">
        <v>382</v>
      </c>
      <c r="D73" s="61"/>
      <c r="E73" s="62" t="s">
        <v>85</v>
      </c>
      <c r="F73" s="63">
        <v>30</v>
      </c>
      <c r="G73" s="135"/>
      <c r="H73" s="65">
        <f>ROUND(G73*F73,2)</f>
        <v>0</v>
      </c>
      <c r="I73" s="9">
        <f ca="1" t="shared" si="6"/>
      </c>
      <c r="J73" s="6" t="str">
        <f t="shared" si="7"/>
        <v>B221610 mm X 1220 mmeach</v>
      </c>
      <c r="K73" s="7" t="e">
        <f>MATCH(J73,#REF!,0)</f>
        <v>#REF!</v>
      </c>
      <c r="L73" s="8" t="str">
        <f ca="1" t="shared" si="8"/>
        <v>,0</v>
      </c>
      <c r="M73" s="8" t="str">
        <f ca="1" t="shared" si="9"/>
        <v>C2</v>
      </c>
      <c r="N73" s="8" t="str">
        <f ca="1" t="shared" si="10"/>
        <v>C2</v>
      </c>
    </row>
    <row r="74" spans="1:14" ht="42" customHeight="1">
      <c r="A74" s="19"/>
      <c r="B74" s="38"/>
      <c r="C74" s="75" t="s">
        <v>308</v>
      </c>
      <c r="D74" s="40"/>
      <c r="E74" s="57"/>
      <c r="F74" s="48"/>
      <c r="G74" s="141"/>
      <c r="H74" s="42"/>
      <c r="I74" s="9" t="str">
        <f ca="1" t="shared" si="6"/>
        <v>LOCKED</v>
      </c>
      <c r="J74" s="6" t="str">
        <f t="shared" si="7"/>
        <v>ROADWORK - NEW CONSTRUCTION</v>
      </c>
      <c r="K74" s="7" t="e">
        <f>MATCH(J74,#REF!,0)</f>
        <v>#REF!</v>
      </c>
      <c r="L74" s="8" t="str">
        <f ca="1" t="shared" si="8"/>
        <v>,0</v>
      </c>
      <c r="M74" s="8" t="str">
        <f ca="1" t="shared" si="9"/>
        <v>C2</v>
      </c>
      <c r="N74" s="8" t="str">
        <f ca="1" t="shared" si="10"/>
        <v>C2</v>
      </c>
    </row>
    <row r="75" spans="1:14" ht="42" customHeight="1">
      <c r="A75" s="43" t="s">
        <v>109</v>
      </c>
      <c r="B75" s="44" t="s">
        <v>381</v>
      </c>
      <c r="C75" s="45" t="s">
        <v>232</v>
      </c>
      <c r="D75" s="46" t="s">
        <v>364</v>
      </c>
      <c r="E75" s="47"/>
      <c r="F75" s="48"/>
      <c r="G75" s="51"/>
      <c r="H75" s="76"/>
      <c r="I75" s="9" t="str">
        <f ca="1" t="shared" si="6"/>
        <v>LOCKED</v>
      </c>
      <c r="J75" s="6" t="str">
        <f t="shared" si="7"/>
        <v>C001Concrete Pavements, Median Slabs, Bull-noses, and Safety MediansCW 3310-R14</v>
      </c>
      <c r="K75" s="7" t="e">
        <f>MATCH(J75,#REF!,0)</f>
        <v>#REF!</v>
      </c>
      <c r="L75" s="8" t="str">
        <f ca="1" t="shared" si="8"/>
        <v>,0</v>
      </c>
      <c r="M75" s="8" t="str">
        <f ca="1" t="shared" si="9"/>
        <v>G</v>
      </c>
      <c r="N75" s="8" t="str">
        <f ca="1" t="shared" si="10"/>
        <v>C2</v>
      </c>
    </row>
    <row r="76" spans="1:14" ht="42" customHeight="1">
      <c r="A76" s="43" t="s">
        <v>110</v>
      </c>
      <c r="B76" s="52" t="s">
        <v>167</v>
      </c>
      <c r="C76" s="45" t="s">
        <v>233</v>
      </c>
      <c r="D76" s="46"/>
      <c r="E76" s="47" t="s">
        <v>82</v>
      </c>
      <c r="F76" s="48">
        <v>250</v>
      </c>
      <c r="G76" s="135"/>
      <c r="H76" s="49">
        <f>ROUND(G76*F76,2)</f>
        <v>0</v>
      </c>
      <c r="I76" s="9">
        <f ca="1" t="shared" si="6"/>
      </c>
      <c r="J76" s="6" t="str">
        <f t="shared" si="7"/>
        <v>C005Construction of 230 mm Concrete Pavement (Reinforced)m²</v>
      </c>
      <c r="K76" s="7" t="e">
        <f>MATCH(J76,#REF!,0)</f>
        <v>#REF!</v>
      </c>
      <c r="L76" s="8" t="str">
        <f ca="1" t="shared" si="8"/>
        <v>,0</v>
      </c>
      <c r="M76" s="8" t="str">
        <f ca="1" t="shared" si="9"/>
        <v>C2</v>
      </c>
      <c r="N76" s="8" t="str">
        <f ca="1" t="shared" si="10"/>
        <v>C2</v>
      </c>
    </row>
    <row r="77" spans="1:14" ht="48.75" customHeight="1">
      <c r="A77" s="43" t="s">
        <v>111</v>
      </c>
      <c r="B77" s="52" t="s">
        <v>168</v>
      </c>
      <c r="C77" s="45" t="s">
        <v>410</v>
      </c>
      <c r="D77" s="46" t="s">
        <v>77</v>
      </c>
      <c r="E77" s="47" t="s">
        <v>82</v>
      </c>
      <c r="F77" s="48">
        <v>4500</v>
      </c>
      <c r="G77" s="135"/>
      <c r="H77" s="49">
        <f>ROUND(G77*F77,2)</f>
        <v>0</v>
      </c>
      <c r="I77" s="9">
        <f ca="1" t="shared" si="6"/>
      </c>
      <c r="J77" s="6" t="str">
        <f t="shared" si="7"/>
        <v>C007Construction of 230 mm Concrete Pavement (Plain-Dowelled) Slip Form Pavingm²</v>
      </c>
      <c r="K77" s="7" t="e">
        <f>MATCH(J77,#REF!,0)</f>
        <v>#REF!</v>
      </c>
      <c r="L77" s="8" t="str">
        <f ca="1" t="shared" si="8"/>
        <v>,0</v>
      </c>
      <c r="M77" s="8" t="str">
        <f ca="1" t="shared" si="9"/>
        <v>C2</v>
      </c>
      <c r="N77" s="8" t="str">
        <f ca="1" t="shared" si="10"/>
        <v>C2</v>
      </c>
    </row>
    <row r="78" spans="1:14" ht="42" customHeight="1">
      <c r="A78" s="43" t="s">
        <v>111</v>
      </c>
      <c r="B78" s="52" t="s">
        <v>169</v>
      </c>
      <c r="C78" s="45" t="s">
        <v>5</v>
      </c>
      <c r="D78" s="46"/>
      <c r="E78" s="47" t="s">
        <v>82</v>
      </c>
      <c r="F78" s="48">
        <v>2700</v>
      </c>
      <c r="G78" s="135"/>
      <c r="H78" s="49">
        <f>ROUND(G78*F78,2)</f>
        <v>0</v>
      </c>
      <c r="I78" s="9">
        <f ca="1" t="shared" si="6"/>
      </c>
      <c r="J78" s="6" t="str">
        <f t="shared" si="7"/>
        <v>C007Construction of 230 mm Concrete Pavement (Plain-Dowelled)m²</v>
      </c>
      <c r="K78" s="7" t="e">
        <f>MATCH(J78,#REF!,0)</f>
        <v>#REF!</v>
      </c>
      <c r="L78" s="8" t="str">
        <f ca="1" t="shared" si="8"/>
        <v>,0</v>
      </c>
      <c r="M78" s="8" t="str">
        <f ca="1" t="shared" si="9"/>
        <v>C2</v>
      </c>
      <c r="N78" s="8" t="str">
        <f ca="1" t="shared" si="10"/>
        <v>C2</v>
      </c>
    </row>
    <row r="79" spans="1:14" ht="42" customHeight="1">
      <c r="A79" s="43" t="s">
        <v>223</v>
      </c>
      <c r="B79" s="52" t="s">
        <v>170</v>
      </c>
      <c r="C79" s="45" t="s">
        <v>90</v>
      </c>
      <c r="D79" s="46" t="s">
        <v>77</v>
      </c>
      <c r="E79" s="47" t="s">
        <v>82</v>
      </c>
      <c r="F79" s="48">
        <v>250</v>
      </c>
      <c r="G79" s="135"/>
      <c r="H79" s="49">
        <f aca="true" t="shared" si="11" ref="H79:H84">ROUND(G79*F79,2)</f>
        <v>0</v>
      </c>
      <c r="I79" s="9">
        <f ca="1" t="shared" si="6"/>
      </c>
      <c r="J79" s="6" t="str">
        <f t="shared" si="7"/>
        <v>C008Construction of 200 mm Concrete Pavement (Reinforced)m²</v>
      </c>
      <c r="K79" s="7" t="e">
        <f>MATCH(J79,#REF!,0)</f>
        <v>#REF!</v>
      </c>
      <c r="L79" s="8" t="str">
        <f ca="1" t="shared" si="8"/>
        <v>,0</v>
      </c>
      <c r="M79" s="8" t="str">
        <f ca="1" t="shared" si="9"/>
        <v>C2</v>
      </c>
      <c r="N79" s="8" t="str">
        <f ca="1" t="shared" si="10"/>
        <v>C2</v>
      </c>
    </row>
    <row r="80" spans="1:14" ht="42" customHeight="1">
      <c r="A80" s="43" t="s">
        <v>112</v>
      </c>
      <c r="B80" s="52" t="s">
        <v>171</v>
      </c>
      <c r="C80" s="45" t="s">
        <v>91</v>
      </c>
      <c r="D80" s="46" t="s">
        <v>77</v>
      </c>
      <c r="E80" s="47" t="s">
        <v>82</v>
      </c>
      <c r="F80" s="48">
        <v>200</v>
      </c>
      <c r="G80" s="135"/>
      <c r="H80" s="49">
        <f t="shared" si="11"/>
        <v>0</v>
      </c>
      <c r="I80" s="9">
        <f ca="1" t="shared" si="6"/>
      </c>
      <c r="J80" s="6" t="str">
        <f t="shared" si="7"/>
        <v>C010Construction of 200 mm Concrete Pavement (Plain-Dowelled)m²</v>
      </c>
      <c r="K80" s="7" t="e">
        <f>MATCH(J80,#REF!,0)</f>
        <v>#REF!</v>
      </c>
      <c r="L80" s="8" t="str">
        <f ca="1" t="shared" si="8"/>
        <v>,0</v>
      </c>
      <c r="M80" s="8" t="str">
        <f ca="1" t="shared" si="9"/>
        <v>C2</v>
      </c>
      <c r="N80" s="8" t="str">
        <f ca="1" t="shared" si="10"/>
        <v>C2</v>
      </c>
    </row>
    <row r="81" spans="1:14" ht="42" customHeight="1">
      <c r="A81" s="43" t="s">
        <v>113</v>
      </c>
      <c r="B81" s="52" t="s">
        <v>172</v>
      </c>
      <c r="C81" s="45" t="s">
        <v>195</v>
      </c>
      <c r="D81" s="46" t="s">
        <v>162</v>
      </c>
      <c r="E81" s="47" t="s">
        <v>82</v>
      </c>
      <c r="F81" s="48">
        <v>250</v>
      </c>
      <c r="G81" s="135"/>
      <c r="H81" s="49">
        <f t="shared" si="11"/>
        <v>0</v>
      </c>
      <c r="I81" s="9">
        <f ca="1" t="shared" si="6"/>
      </c>
      <c r="J81" s="6" t="str">
        <f t="shared" si="7"/>
        <v>C015Construction of Monolithic Concrete Median SlabsSD-226Am²</v>
      </c>
      <c r="K81" s="7" t="e">
        <f>MATCH(J81,#REF!,0)</f>
        <v>#REF!</v>
      </c>
      <c r="L81" s="8" t="str">
        <f ca="1" t="shared" si="8"/>
        <v>,0</v>
      </c>
      <c r="M81" s="8" t="str">
        <f ca="1" t="shared" si="9"/>
        <v>C2</v>
      </c>
      <c r="N81" s="8" t="str">
        <f ca="1" t="shared" si="10"/>
        <v>C2</v>
      </c>
    </row>
    <row r="82" spans="1:14" ht="42" customHeight="1">
      <c r="A82" s="43" t="s">
        <v>114</v>
      </c>
      <c r="B82" s="52" t="s">
        <v>173</v>
      </c>
      <c r="C82" s="45" t="s">
        <v>196</v>
      </c>
      <c r="D82" s="46" t="s">
        <v>163</v>
      </c>
      <c r="E82" s="47" t="s">
        <v>82</v>
      </c>
      <c r="F82" s="48">
        <v>120</v>
      </c>
      <c r="G82" s="135"/>
      <c r="H82" s="49">
        <f t="shared" si="11"/>
        <v>0</v>
      </c>
      <c r="I82" s="9">
        <f ca="1" t="shared" si="6"/>
      </c>
      <c r="J82" s="6" t="str">
        <f t="shared" si="7"/>
        <v>C016Construction of Concrete Safety MediansSD-226Bm²</v>
      </c>
      <c r="K82" s="7" t="e">
        <f>MATCH(J82,#REF!,0)</f>
        <v>#REF!</v>
      </c>
      <c r="L82" s="8" t="str">
        <f ca="1" t="shared" si="8"/>
        <v>,0</v>
      </c>
      <c r="M82" s="8" t="str">
        <f ca="1" t="shared" si="9"/>
        <v>C2</v>
      </c>
      <c r="N82" s="8" t="str">
        <f ca="1" t="shared" si="10"/>
        <v>C2</v>
      </c>
    </row>
    <row r="83" spans="1:14" ht="42" customHeight="1">
      <c r="A83" s="43" t="s">
        <v>115</v>
      </c>
      <c r="B83" s="52" t="s">
        <v>174</v>
      </c>
      <c r="C83" s="45" t="s">
        <v>180</v>
      </c>
      <c r="D83" s="46" t="s">
        <v>166</v>
      </c>
      <c r="E83" s="47" t="s">
        <v>82</v>
      </c>
      <c r="F83" s="48">
        <v>2500</v>
      </c>
      <c r="G83" s="135"/>
      <c r="H83" s="49">
        <f t="shared" si="11"/>
        <v>0</v>
      </c>
      <c r="I83" s="9">
        <f ca="1" t="shared" si="6"/>
      </c>
      <c r="J83" s="6" t="str">
        <f t="shared" si="7"/>
        <v>C017Construction of Monolithic Curb and SidewalkSD-228Bm²</v>
      </c>
      <c r="K83" s="7" t="e">
        <f>MATCH(J83,#REF!,0)</f>
        <v>#REF!</v>
      </c>
      <c r="L83" s="8" t="str">
        <f ca="1" t="shared" si="8"/>
        <v>,0</v>
      </c>
      <c r="M83" s="8" t="str">
        <f ca="1" t="shared" si="9"/>
        <v>C2</v>
      </c>
      <c r="N83" s="8" t="str">
        <f ca="1" t="shared" si="10"/>
        <v>C2</v>
      </c>
    </row>
    <row r="84" spans="1:14" ht="42" customHeight="1">
      <c r="A84" s="43" t="s">
        <v>187</v>
      </c>
      <c r="B84" s="52" t="s">
        <v>175</v>
      </c>
      <c r="C84" s="45" t="s">
        <v>181</v>
      </c>
      <c r="D84" s="46" t="s">
        <v>267</v>
      </c>
      <c r="E84" s="47" t="s">
        <v>82</v>
      </c>
      <c r="F84" s="48">
        <v>10</v>
      </c>
      <c r="G84" s="135"/>
      <c r="H84" s="49">
        <f t="shared" si="11"/>
        <v>0</v>
      </c>
      <c r="I84" s="9">
        <f ca="1" t="shared" si="6"/>
      </c>
      <c r="J84" s="6" t="str">
        <f t="shared" si="7"/>
        <v>C018Construction of Monolithic Concrete Bull-nosesSD-227Cm²</v>
      </c>
      <c r="K84" s="7" t="e">
        <f>MATCH(J84,#REF!,0)</f>
        <v>#REF!</v>
      </c>
      <c r="L84" s="8" t="str">
        <f ca="1" t="shared" si="8"/>
        <v>,0</v>
      </c>
      <c r="M84" s="8" t="str">
        <f ca="1" t="shared" si="9"/>
        <v>C2</v>
      </c>
      <c r="N84" s="8" t="str">
        <f ca="1" t="shared" si="10"/>
        <v>C2</v>
      </c>
    </row>
    <row r="85" spans="1:14" ht="42" customHeight="1">
      <c r="A85" s="43" t="s">
        <v>188</v>
      </c>
      <c r="B85" s="44" t="s">
        <v>411</v>
      </c>
      <c r="C85" s="45" t="s">
        <v>53</v>
      </c>
      <c r="D85" s="46" t="s">
        <v>364</v>
      </c>
      <c r="E85" s="47"/>
      <c r="F85" s="48"/>
      <c r="G85" s="51"/>
      <c r="H85" s="76"/>
      <c r="I85" s="9" t="str">
        <f ca="1" t="shared" si="6"/>
        <v>LOCKED</v>
      </c>
      <c r="J85" s="6" t="str">
        <f t="shared" si="7"/>
        <v>C019Concrete Pavements for Early OpeningCW 3310-R14</v>
      </c>
      <c r="K85" s="7" t="e">
        <f>MATCH(J85,#REF!,0)</f>
        <v>#REF!</v>
      </c>
      <c r="L85" s="8" t="str">
        <f ca="1" t="shared" si="8"/>
        <v>,0</v>
      </c>
      <c r="M85" s="8" t="str">
        <f ca="1" t="shared" si="9"/>
        <v>G</v>
      </c>
      <c r="N85" s="8" t="str">
        <f ca="1" t="shared" si="10"/>
        <v>C2</v>
      </c>
    </row>
    <row r="86" spans="1:14" ht="51" customHeight="1">
      <c r="A86" s="43" t="s">
        <v>189</v>
      </c>
      <c r="B86" s="52" t="s">
        <v>167</v>
      </c>
      <c r="C86" s="45" t="s">
        <v>412</v>
      </c>
      <c r="D86" s="46"/>
      <c r="E86" s="47" t="s">
        <v>82</v>
      </c>
      <c r="F86" s="48">
        <v>400</v>
      </c>
      <c r="G86" s="135"/>
      <c r="H86" s="49">
        <f>ROUND(G86*F86,2)</f>
        <v>0</v>
      </c>
      <c r="I86" s="9">
        <f ca="1" t="shared" si="6"/>
      </c>
      <c r="J86" s="6" t="str">
        <f t="shared" si="7"/>
        <v>C025Construction of 230 mm Concrete Pavement for Early Opening 72 hour (Plain-Dowelled)m²</v>
      </c>
      <c r="K86" s="7" t="e">
        <f>MATCH(J86,#REF!,0)</f>
        <v>#REF!</v>
      </c>
      <c r="L86" s="8" t="str">
        <f ca="1" t="shared" si="8"/>
        <v>,0</v>
      </c>
      <c r="M86" s="8" t="str">
        <f ca="1" t="shared" si="9"/>
        <v>C2</v>
      </c>
      <c r="N86" s="8" t="str">
        <f ca="1" t="shared" si="10"/>
        <v>C2</v>
      </c>
    </row>
    <row r="87" spans="1:14" ht="51" customHeight="1">
      <c r="A87" s="43" t="s">
        <v>190</v>
      </c>
      <c r="B87" s="52" t="s">
        <v>168</v>
      </c>
      <c r="C87" s="45" t="s">
        <v>413</v>
      </c>
      <c r="D87" s="46"/>
      <c r="E87" s="47" t="s">
        <v>82</v>
      </c>
      <c r="F87" s="48">
        <v>100</v>
      </c>
      <c r="G87" s="135"/>
      <c r="H87" s="49">
        <f>ROUND(G87*F87,2)</f>
        <v>0</v>
      </c>
      <c r="I87" s="9">
        <f ca="1" t="shared" si="6"/>
      </c>
      <c r="J87" s="6" t="str">
        <f t="shared" si="7"/>
        <v>C026Construction of 200 mm Concrete Pavement for Early Opening 72 hour (Reinforced)m²</v>
      </c>
      <c r="K87" s="7" t="e">
        <f>MATCH(J87,#REF!,0)</f>
        <v>#REF!</v>
      </c>
      <c r="L87" s="8" t="str">
        <f ca="1" t="shared" si="8"/>
        <v>,0</v>
      </c>
      <c r="M87" s="8" t="str">
        <f ca="1" t="shared" si="9"/>
        <v>C2</v>
      </c>
      <c r="N87" s="8" t="str">
        <f ca="1" t="shared" si="10"/>
        <v>C2</v>
      </c>
    </row>
    <row r="88" spans="1:14" ht="51" customHeight="1">
      <c r="A88" s="43" t="s">
        <v>191</v>
      </c>
      <c r="B88" s="52" t="s">
        <v>169</v>
      </c>
      <c r="C88" s="45" t="s">
        <v>414</v>
      </c>
      <c r="D88" s="46"/>
      <c r="E88" s="47" t="s">
        <v>82</v>
      </c>
      <c r="F88" s="48">
        <v>200</v>
      </c>
      <c r="G88" s="135"/>
      <c r="H88" s="49">
        <f>ROUND(G88*F88,2)</f>
        <v>0</v>
      </c>
      <c r="I88" s="9">
        <f ca="1" t="shared" si="6"/>
      </c>
      <c r="J88" s="6" t="str">
        <f t="shared" si="7"/>
        <v>C028Construction of 200 mm Concrete Pavement for Early Opening 72 hour (Plain-Dowelled)m²</v>
      </c>
      <c r="K88" s="7" t="e">
        <f>MATCH(J88,#REF!,0)</f>
        <v>#REF!</v>
      </c>
      <c r="L88" s="8" t="str">
        <f ca="1" t="shared" si="8"/>
        <v>,0</v>
      </c>
      <c r="M88" s="8" t="str">
        <f ca="1" t="shared" si="9"/>
        <v>C2</v>
      </c>
      <c r="N88" s="8" t="str">
        <f ca="1" t="shared" si="10"/>
        <v>C2</v>
      </c>
    </row>
    <row r="89" spans="1:14" ht="42" customHeight="1">
      <c r="A89" s="43" t="s">
        <v>192</v>
      </c>
      <c r="B89" s="44" t="s">
        <v>415</v>
      </c>
      <c r="C89" s="45" t="s">
        <v>182</v>
      </c>
      <c r="D89" s="46" t="s">
        <v>364</v>
      </c>
      <c r="E89" s="47"/>
      <c r="F89" s="48"/>
      <c r="G89" s="51"/>
      <c r="H89" s="76"/>
      <c r="I89" s="9" t="str">
        <f ca="1" t="shared" si="6"/>
        <v>LOCKED</v>
      </c>
      <c r="J89" s="6" t="str">
        <f t="shared" si="7"/>
        <v>C032Concrete Curbs, Curb and Gutter, and Splash StripsCW 3310-R14</v>
      </c>
      <c r="K89" s="7" t="e">
        <f>MATCH(J89,#REF!,0)</f>
        <v>#REF!</v>
      </c>
      <c r="L89" s="8" t="str">
        <f ca="1" t="shared" si="8"/>
        <v>,0</v>
      </c>
      <c r="M89" s="8" t="str">
        <f ca="1" t="shared" si="9"/>
        <v>G</v>
      </c>
      <c r="N89" s="8" t="str">
        <f ca="1" t="shared" si="10"/>
        <v>C2</v>
      </c>
    </row>
    <row r="90" spans="1:14" ht="42" customHeight="1">
      <c r="A90" s="43" t="s">
        <v>252</v>
      </c>
      <c r="B90" s="52" t="s">
        <v>167</v>
      </c>
      <c r="C90" s="45" t="s">
        <v>416</v>
      </c>
      <c r="D90" s="46" t="s">
        <v>255</v>
      </c>
      <c r="E90" s="47" t="s">
        <v>86</v>
      </c>
      <c r="F90" s="48">
        <v>10</v>
      </c>
      <c r="G90" s="135"/>
      <c r="H90" s="49">
        <f>ROUND(G90*F90,2)</f>
        <v>0</v>
      </c>
      <c r="I90" s="9">
        <f ca="1" t="shared" si="6"/>
      </c>
      <c r="J90" s="6" t="str">
        <f t="shared" si="7"/>
        <v>C034Construction of Barrier Curb (180 mm ht, Separate)SD-203Am</v>
      </c>
      <c r="K90" s="7" t="e">
        <f>MATCH(J90,#REF!,0)</f>
        <v>#REF!</v>
      </c>
      <c r="L90" s="8" t="str">
        <f ca="1" t="shared" si="8"/>
        <v>,0</v>
      </c>
      <c r="M90" s="8" t="str">
        <f ca="1" t="shared" si="9"/>
        <v>C2</v>
      </c>
      <c r="N90" s="8" t="str">
        <f ca="1" t="shared" si="10"/>
        <v>C2</v>
      </c>
    </row>
    <row r="91" spans="1:14" ht="42" customHeight="1">
      <c r="A91" s="43" t="s">
        <v>310</v>
      </c>
      <c r="B91" s="52" t="s">
        <v>168</v>
      </c>
      <c r="C91" s="45" t="s">
        <v>370</v>
      </c>
      <c r="D91" s="46" t="s">
        <v>309</v>
      </c>
      <c r="E91" s="47" t="s">
        <v>86</v>
      </c>
      <c r="F91" s="48">
        <v>100</v>
      </c>
      <c r="G91" s="135"/>
      <c r="H91" s="49">
        <f>ROUND(G91*F91,2)</f>
        <v>0</v>
      </c>
      <c r="I91" s="9">
        <f ca="1" t="shared" si="6"/>
      </c>
      <c r="J91" s="6" t="str">
        <f t="shared" si="7"/>
        <v>C065Construction of Curb Ramp (10-15 mm ht, Monolithic)SD-229Cm</v>
      </c>
      <c r="K91" s="7" t="e">
        <f>MATCH(J91,#REF!,0)</f>
        <v>#REF!</v>
      </c>
      <c r="L91" s="8" t="str">
        <f ca="1" t="shared" si="8"/>
        <v>,0</v>
      </c>
      <c r="M91" s="8" t="str">
        <f ca="1" t="shared" si="9"/>
        <v>C2</v>
      </c>
      <c r="N91" s="8" t="str">
        <f ca="1" t="shared" si="10"/>
        <v>C2</v>
      </c>
    </row>
    <row r="92" spans="1:14" ht="42" customHeight="1">
      <c r="A92" s="43" t="s">
        <v>6</v>
      </c>
      <c r="B92" s="44" t="s">
        <v>417</v>
      </c>
      <c r="C92" s="45" t="s">
        <v>54</v>
      </c>
      <c r="D92" s="46" t="s">
        <v>364</v>
      </c>
      <c r="E92" s="47" t="s">
        <v>86</v>
      </c>
      <c r="F92" s="48">
        <v>2000</v>
      </c>
      <c r="G92" s="135"/>
      <c r="H92" s="49">
        <f>ROUND(G92*F92,2)</f>
        <v>0</v>
      </c>
      <c r="I92" s="9">
        <f ca="1" t="shared" si="6"/>
      </c>
      <c r="J92" s="6" t="str">
        <f t="shared" si="7"/>
        <v>C050Supply and Installation of Dowel AssembliesCW 3310-R14m</v>
      </c>
      <c r="K92" s="7" t="e">
        <f>MATCH(J92,#REF!,0)</f>
        <v>#REF!</v>
      </c>
      <c r="L92" s="8" t="str">
        <f ca="1" t="shared" si="8"/>
        <v>,0</v>
      </c>
      <c r="M92" s="8" t="str">
        <f ca="1" t="shared" si="9"/>
        <v>C2</v>
      </c>
      <c r="N92" s="8" t="str">
        <f ca="1" t="shared" si="10"/>
        <v>C2</v>
      </c>
    </row>
    <row r="93" spans="1:14" ht="42" customHeight="1">
      <c r="A93" s="43" t="s">
        <v>7</v>
      </c>
      <c r="B93" s="59" t="s">
        <v>418</v>
      </c>
      <c r="C93" s="60" t="s">
        <v>371</v>
      </c>
      <c r="D93" s="61" t="s">
        <v>320</v>
      </c>
      <c r="E93" s="62" t="s">
        <v>82</v>
      </c>
      <c r="F93" s="63">
        <v>40</v>
      </c>
      <c r="G93" s="135"/>
      <c r="H93" s="65">
        <f>ROUND(G93*F93,2)</f>
        <v>0</v>
      </c>
      <c r="I93" s="9">
        <f ca="1" t="shared" si="6"/>
      </c>
      <c r="J93" s="6" t="str">
        <f t="shared" si="7"/>
        <v>C051100 mm Concrete SidewalkCW 3325-R3m²</v>
      </c>
      <c r="K93" s="7" t="e">
        <f>MATCH(J93,#REF!,0)</f>
        <v>#REF!</v>
      </c>
      <c r="L93" s="8" t="str">
        <f ca="1" t="shared" si="8"/>
        <v>,0</v>
      </c>
      <c r="M93" s="8" t="str">
        <f ca="1" t="shared" si="9"/>
        <v>C2</v>
      </c>
      <c r="N93" s="8" t="str">
        <f ca="1" t="shared" si="10"/>
        <v>C2</v>
      </c>
    </row>
    <row r="94" spans="1:14" ht="52.5" customHeight="1">
      <c r="A94" s="19"/>
      <c r="B94" s="38"/>
      <c r="C94" s="75" t="s">
        <v>419</v>
      </c>
      <c r="D94" s="40"/>
      <c r="E94" s="57"/>
      <c r="F94" s="48"/>
      <c r="G94" s="141"/>
      <c r="H94" s="42"/>
      <c r="I94" s="9" t="str">
        <f ca="1" t="shared" si="6"/>
        <v>LOCKED</v>
      </c>
      <c r="J94" s="6" t="str">
        <f t="shared" si="7"/>
        <v>ROADWORK - NEW CONSTRUCTION (Cont'd)</v>
      </c>
      <c r="K94" s="7" t="e">
        <f>MATCH(J94,#REF!,0)</f>
        <v>#REF!</v>
      </c>
      <c r="L94" s="8" t="str">
        <f ca="1" t="shared" si="8"/>
        <v>,0</v>
      </c>
      <c r="M94" s="8" t="str">
        <f ca="1" t="shared" si="9"/>
        <v>C2</v>
      </c>
      <c r="N94" s="8" t="str">
        <f ca="1" t="shared" si="10"/>
        <v>C2</v>
      </c>
    </row>
    <row r="95" spans="1:14" ht="42" customHeight="1">
      <c r="A95" s="43" t="s">
        <v>8</v>
      </c>
      <c r="B95" s="44" t="s">
        <v>420</v>
      </c>
      <c r="C95" s="45" t="s">
        <v>197</v>
      </c>
      <c r="D95" s="46" t="s">
        <v>319</v>
      </c>
      <c r="E95" s="77"/>
      <c r="F95" s="48"/>
      <c r="G95" s="51"/>
      <c r="H95" s="76"/>
      <c r="I95" s="9" t="str">
        <f ca="1" t="shared" si="6"/>
        <v>LOCKED</v>
      </c>
      <c r="J95" s="6" t="str">
        <f t="shared" si="7"/>
        <v>C055Construction of Asphaltic Concrete PavementsCW 3410-R8</v>
      </c>
      <c r="K95" s="7" t="e">
        <f>MATCH(J95,#REF!,0)</f>
        <v>#REF!</v>
      </c>
      <c r="L95" s="8" t="str">
        <f ca="1" t="shared" si="8"/>
        <v>,0</v>
      </c>
      <c r="M95" s="8" t="str">
        <f ca="1" t="shared" si="9"/>
        <v>G</v>
      </c>
      <c r="N95" s="8" t="str">
        <f ca="1" t="shared" si="10"/>
        <v>C2</v>
      </c>
    </row>
    <row r="96" spans="1:14" ht="35.25" customHeight="1">
      <c r="A96" s="43" t="s">
        <v>198</v>
      </c>
      <c r="B96" s="52" t="s">
        <v>167</v>
      </c>
      <c r="C96" s="45" t="s">
        <v>177</v>
      </c>
      <c r="D96" s="46"/>
      <c r="E96" s="47"/>
      <c r="F96" s="48"/>
      <c r="G96" s="51"/>
      <c r="H96" s="76"/>
      <c r="I96" s="9" t="str">
        <f ca="1" t="shared" si="6"/>
        <v>LOCKED</v>
      </c>
      <c r="J96" s="6" t="str">
        <f t="shared" si="7"/>
        <v>C056Main Line Paving</v>
      </c>
      <c r="K96" s="7" t="e">
        <f>MATCH(J96,#REF!,0)</f>
        <v>#REF!</v>
      </c>
      <c r="L96" s="8" t="str">
        <f ca="1" t="shared" si="8"/>
        <v>,0</v>
      </c>
      <c r="M96" s="8" t="str">
        <f ca="1" t="shared" si="9"/>
        <v>G</v>
      </c>
      <c r="N96" s="8" t="str">
        <f ca="1" t="shared" si="10"/>
        <v>C2</v>
      </c>
    </row>
    <row r="97" spans="1:14" ht="35.25" customHeight="1">
      <c r="A97" s="43" t="s">
        <v>199</v>
      </c>
      <c r="B97" s="52" t="s">
        <v>298</v>
      </c>
      <c r="C97" s="45" t="s">
        <v>307</v>
      </c>
      <c r="D97" s="46"/>
      <c r="E97" s="47" t="s">
        <v>84</v>
      </c>
      <c r="F97" s="48">
        <v>900</v>
      </c>
      <c r="G97" s="135"/>
      <c r="H97" s="49">
        <f>ROUND(G97*F97,2)</f>
        <v>0</v>
      </c>
      <c r="I97" s="9">
        <f ca="1" t="shared" si="6"/>
      </c>
      <c r="J97" s="6" t="str">
        <f t="shared" si="7"/>
        <v>C058Type IAtonne</v>
      </c>
      <c r="K97" s="7" t="e">
        <f>MATCH(J97,#REF!,0)</f>
        <v>#REF!</v>
      </c>
      <c r="L97" s="8" t="str">
        <f ca="1" t="shared" si="8"/>
        <v>,0</v>
      </c>
      <c r="M97" s="8" t="str">
        <f ca="1" t="shared" si="9"/>
        <v>C2</v>
      </c>
      <c r="N97" s="8" t="str">
        <f ca="1" t="shared" si="10"/>
        <v>C2</v>
      </c>
    </row>
    <row r="98" spans="1:14" ht="33" customHeight="1">
      <c r="A98" s="43" t="s">
        <v>200</v>
      </c>
      <c r="B98" s="52" t="s">
        <v>168</v>
      </c>
      <c r="C98" s="45" t="s">
        <v>178</v>
      </c>
      <c r="D98" s="46"/>
      <c r="E98" s="47"/>
      <c r="F98" s="48"/>
      <c r="G98" s="51"/>
      <c r="H98" s="76"/>
      <c r="I98" s="9" t="str">
        <f ca="1" t="shared" si="6"/>
        <v>LOCKED</v>
      </c>
      <c r="J98" s="6" t="str">
        <f t="shared" si="7"/>
        <v>C059Tie-ins and Approaches</v>
      </c>
      <c r="K98" s="7" t="e">
        <f>MATCH(J98,#REF!,0)</f>
        <v>#REF!</v>
      </c>
      <c r="L98" s="8" t="str">
        <f ca="1" t="shared" si="8"/>
        <v>,0</v>
      </c>
      <c r="M98" s="8" t="str">
        <f ca="1" t="shared" si="9"/>
        <v>G</v>
      </c>
      <c r="N98" s="8" t="str">
        <f ca="1" t="shared" si="10"/>
        <v>C2</v>
      </c>
    </row>
    <row r="99" spans="1:14" ht="36.75" customHeight="1">
      <c r="A99" s="43" t="s">
        <v>201</v>
      </c>
      <c r="B99" s="52" t="s">
        <v>298</v>
      </c>
      <c r="C99" s="45" t="s">
        <v>307</v>
      </c>
      <c r="D99" s="46"/>
      <c r="E99" s="47" t="s">
        <v>84</v>
      </c>
      <c r="F99" s="48">
        <v>150</v>
      </c>
      <c r="G99" s="135"/>
      <c r="H99" s="49">
        <f>ROUND(G99*F99,2)</f>
        <v>0</v>
      </c>
      <c r="I99" s="9">
        <f ca="1" t="shared" si="6"/>
      </c>
      <c r="J99" s="6" t="str">
        <f t="shared" si="7"/>
        <v>C060Type IAtonne</v>
      </c>
      <c r="K99" s="7" t="e">
        <f>MATCH(J99,#REF!,0)</f>
        <v>#REF!</v>
      </c>
      <c r="L99" s="8" t="str">
        <f ca="1" t="shared" si="8"/>
        <v>,0</v>
      </c>
      <c r="M99" s="8" t="str">
        <f ca="1" t="shared" si="9"/>
        <v>C2</v>
      </c>
      <c r="N99" s="8" t="str">
        <f ca="1" t="shared" si="10"/>
        <v>C2</v>
      </c>
    </row>
    <row r="100" spans="1:14" ht="32.25" customHeight="1">
      <c r="A100" s="43" t="s">
        <v>256</v>
      </c>
      <c r="B100" s="44" t="s">
        <v>421</v>
      </c>
      <c r="C100" s="45" t="s">
        <v>179</v>
      </c>
      <c r="D100" s="46" t="s">
        <v>319</v>
      </c>
      <c r="E100" s="47" t="s">
        <v>82</v>
      </c>
      <c r="F100" s="48">
        <v>250</v>
      </c>
      <c r="G100" s="135"/>
      <c r="H100" s="49">
        <f>ROUND(G100*F100,2)</f>
        <v>0</v>
      </c>
      <c r="I100" s="9">
        <f ca="1" t="shared" si="6"/>
      </c>
      <c r="J100" s="6" t="str">
        <f t="shared" si="7"/>
        <v>C064Construction of Asphalt PatchesCW 3410-R8m²</v>
      </c>
      <c r="K100" s="7" t="e">
        <f>MATCH(J100,#REF!,0)</f>
        <v>#REF!</v>
      </c>
      <c r="L100" s="8" t="str">
        <f ca="1" t="shared" si="8"/>
        <v>,0</v>
      </c>
      <c r="M100" s="8" t="str">
        <f ca="1" t="shared" si="9"/>
        <v>C2</v>
      </c>
      <c r="N100" s="8" t="str">
        <f ca="1" t="shared" si="10"/>
        <v>C2</v>
      </c>
    </row>
    <row r="101" spans="1:14" ht="30.75" customHeight="1">
      <c r="A101" s="19"/>
      <c r="B101" s="38"/>
      <c r="C101" s="56" t="s">
        <v>103</v>
      </c>
      <c r="D101" s="40"/>
      <c r="E101" s="57"/>
      <c r="F101" s="48"/>
      <c r="G101" s="141"/>
      <c r="H101" s="42"/>
      <c r="I101" s="9" t="str">
        <f ca="1" t="shared" si="6"/>
        <v>LOCKED</v>
      </c>
      <c r="J101" s="6" t="str">
        <f t="shared" si="7"/>
        <v>JOINT AND CRACK SEALING</v>
      </c>
      <c r="K101" s="7" t="e">
        <f>MATCH(J101,#REF!,0)</f>
        <v>#REF!</v>
      </c>
      <c r="L101" s="8" t="str">
        <f ca="1" t="shared" si="8"/>
        <v>,0</v>
      </c>
      <c r="M101" s="8" t="str">
        <f ca="1" t="shared" si="9"/>
        <v>C2</v>
      </c>
      <c r="N101" s="8" t="str">
        <f ca="1" t="shared" si="10"/>
        <v>C2</v>
      </c>
    </row>
    <row r="102" spans="1:14" ht="35.25" customHeight="1">
      <c r="A102" s="43" t="s">
        <v>253</v>
      </c>
      <c r="B102" s="44" t="s">
        <v>422</v>
      </c>
      <c r="C102" s="45" t="s">
        <v>33</v>
      </c>
      <c r="D102" s="46" t="s">
        <v>321</v>
      </c>
      <c r="E102" s="47" t="s">
        <v>86</v>
      </c>
      <c r="F102" s="48">
        <v>1000</v>
      </c>
      <c r="G102" s="135"/>
      <c r="H102" s="49">
        <f>ROUND(G102*F102,2)</f>
        <v>0</v>
      </c>
      <c r="I102" s="9">
        <f ca="1" t="shared" si="6"/>
      </c>
      <c r="J102" s="6" t="str">
        <f t="shared" si="7"/>
        <v>D006Reflective Crack MaintenanceCW 3250-R7m</v>
      </c>
      <c r="K102" s="7" t="e">
        <f>MATCH(J102,#REF!,0)</f>
        <v>#REF!</v>
      </c>
      <c r="L102" s="8" t="str">
        <f ca="1" t="shared" si="8"/>
        <v>,0</v>
      </c>
      <c r="M102" s="8" t="str">
        <f ca="1" t="shared" si="9"/>
        <v>C2</v>
      </c>
      <c r="N102" s="8" t="str">
        <f ca="1" t="shared" si="10"/>
        <v>C2</v>
      </c>
    </row>
    <row r="103" spans="1:14" ht="42" customHeight="1">
      <c r="A103" s="19"/>
      <c r="B103" s="38"/>
      <c r="C103" s="56" t="s">
        <v>104</v>
      </c>
      <c r="D103" s="40"/>
      <c r="E103" s="57"/>
      <c r="F103" s="48"/>
      <c r="G103" s="141"/>
      <c r="H103" s="42"/>
      <c r="I103" s="9" t="str">
        <f ca="1" t="shared" si="6"/>
        <v>LOCKED</v>
      </c>
      <c r="J103" s="6" t="str">
        <f t="shared" si="7"/>
        <v>ASSOCIATED DRAINAGE AND UNDERGROUND WORKS</v>
      </c>
      <c r="K103" s="7" t="e">
        <f>MATCH(J103,#REF!,0)</f>
        <v>#REF!</v>
      </c>
      <c r="L103" s="8" t="str">
        <f ca="1" t="shared" si="8"/>
        <v>,0</v>
      </c>
      <c r="M103" s="8" t="str">
        <f ca="1" t="shared" si="9"/>
        <v>C2</v>
      </c>
      <c r="N103" s="8" t="str">
        <f ca="1" t="shared" si="10"/>
        <v>C2</v>
      </c>
    </row>
    <row r="104" spans="1:14" ht="36.75" customHeight="1">
      <c r="A104" s="43" t="s">
        <v>117</v>
      </c>
      <c r="B104" s="44" t="s">
        <v>423</v>
      </c>
      <c r="C104" s="45" t="s">
        <v>204</v>
      </c>
      <c r="D104" s="46" t="s">
        <v>424</v>
      </c>
      <c r="E104" s="47"/>
      <c r="F104" s="78"/>
      <c r="G104" s="51"/>
      <c r="H104" s="76"/>
      <c r="I104" s="9" t="str">
        <f ca="1">IF(CELL("protect",$G104)=1,"LOCKED","")</f>
        <v>LOCKED</v>
      </c>
      <c r="J104" s="6" t="str">
        <f t="shared" si="7"/>
        <v>E003Catch BasinCW 2130-R12</v>
      </c>
      <c r="K104" s="7" t="e">
        <f>MATCH(J104,#REF!,0)</f>
        <v>#REF!</v>
      </c>
      <c r="L104" s="8" t="str">
        <f ca="1" t="shared" si="8"/>
        <v>F0</v>
      </c>
      <c r="M104" s="8" t="str">
        <f ca="1" t="shared" si="9"/>
        <v>G</v>
      </c>
      <c r="N104" s="8" t="str">
        <f ca="1" t="shared" si="10"/>
        <v>C2</v>
      </c>
    </row>
    <row r="105" spans="1:14" ht="36" customHeight="1">
      <c r="A105" s="53" t="s">
        <v>118</v>
      </c>
      <c r="B105" s="44" t="s">
        <v>167</v>
      </c>
      <c r="C105" s="45" t="s">
        <v>205</v>
      </c>
      <c r="D105" s="46"/>
      <c r="E105" s="47"/>
      <c r="F105" s="78"/>
      <c r="G105" s="49"/>
      <c r="H105" s="49">
        <f>ROUND(G105*F105,2)</f>
        <v>0</v>
      </c>
      <c r="I105" s="9" t="str">
        <f ca="1">IF(CELL("protect",$G105)=1,"LOCKED","")</f>
        <v>LOCKED</v>
      </c>
      <c r="J105" s="6" t="str">
        <f t="shared" si="7"/>
        <v>E004SD-024</v>
      </c>
      <c r="K105" s="7" t="e">
        <f>MATCH(J105,#REF!,0)</f>
        <v>#REF!</v>
      </c>
      <c r="L105" s="8" t="str">
        <f ca="1" t="shared" si="8"/>
        <v>F0</v>
      </c>
      <c r="M105" s="8" t="str">
        <f ca="1" t="shared" si="9"/>
        <v>C2</v>
      </c>
      <c r="N105" s="8" t="str">
        <f ca="1" t="shared" si="10"/>
        <v>C2</v>
      </c>
    </row>
    <row r="106" spans="1:14" ht="36.75" customHeight="1">
      <c r="A106" s="43"/>
      <c r="B106" s="52" t="s">
        <v>298</v>
      </c>
      <c r="C106" s="79" t="s">
        <v>425</v>
      </c>
      <c r="D106" s="46"/>
      <c r="E106" s="47" t="s">
        <v>85</v>
      </c>
      <c r="F106" s="48">
        <v>9</v>
      </c>
      <c r="G106" s="135"/>
      <c r="H106" s="49">
        <f>ROUND(G106*F106,2)</f>
        <v>0</v>
      </c>
      <c r="I106" s="9">
        <f ca="1" t="shared" si="6"/>
      </c>
      <c r="J106" s="6" t="str">
        <f t="shared" si="7"/>
        <v>1200 mm deepeach</v>
      </c>
      <c r="K106" s="7" t="e">
        <f>MATCH(J106,#REF!,0)</f>
        <v>#REF!</v>
      </c>
      <c r="L106" s="8" t="str">
        <f ca="1" t="shared" si="8"/>
        <v>,0</v>
      </c>
      <c r="M106" s="8" t="str">
        <f ca="1" t="shared" si="9"/>
        <v>C2</v>
      </c>
      <c r="N106" s="8" t="str">
        <f ca="1" t="shared" si="10"/>
        <v>C2</v>
      </c>
    </row>
    <row r="107" spans="1:14" ht="36.75" customHeight="1">
      <c r="A107" s="43"/>
      <c r="B107" s="52" t="s">
        <v>300</v>
      </c>
      <c r="C107" s="45" t="s">
        <v>426</v>
      </c>
      <c r="D107" s="46"/>
      <c r="E107" s="47" t="s">
        <v>85</v>
      </c>
      <c r="F107" s="48">
        <v>4</v>
      </c>
      <c r="G107" s="135"/>
      <c r="H107" s="49">
        <f>ROUND(G107*F107,2)</f>
        <v>0</v>
      </c>
      <c r="I107" s="9">
        <f ca="1" t="shared" si="6"/>
      </c>
      <c r="J107" s="6" t="str">
        <f t="shared" si="7"/>
        <v>1800 mm deepeach</v>
      </c>
      <c r="K107" s="7" t="e">
        <f>MATCH(J107,#REF!,0)</f>
        <v>#REF!</v>
      </c>
      <c r="L107" s="8" t="str">
        <f ca="1" t="shared" si="8"/>
        <v>,0</v>
      </c>
      <c r="M107" s="8" t="str">
        <f ca="1" t="shared" si="9"/>
        <v>C2</v>
      </c>
      <c r="N107" s="8" t="str">
        <f ca="1" t="shared" si="10"/>
        <v>C2</v>
      </c>
    </row>
    <row r="108" spans="1:14" ht="35.25" customHeight="1">
      <c r="A108" s="43" t="s">
        <v>119</v>
      </c>
      <c r="B108" s="44" t="s">
        <v>427</v>
      </c>
      <c r="C108" s="45" t="s">
        <v>206</v>
      </c>
      <c r="D108" s="46" t="s">
        <v>424</v>
      </c>
      <c r="E108" s="47"/>
      <c r="F108" s="48"/>
      <c r="G108" s="51"/>
      <c r="H108" s="76"/>
      <c r="I108" s="9" t="str">
        <f ca="1" t="shared" si="6"/>
        <v>LOCKED</v>
      </c>
      <c r="J108" s="6" t="str">
        <f t="shared" si="7"/>
        <v>E006Catch PitCW 2130-R12</v>
      </c>
      <c r="K108" s="7" t="e">
        <f>MATCH(J108,#REF!,0)</f>
        <v>#REF!</v>
      </c>
      <c r="L108" s="8" t="str">
        <f ca="1" t="shared" si="8"/>
        <v>,0</v>
      </c>
      <c r="M108" s="8" t="str">
        <f ca="1" t="shared" si="9"/>
        <v>G</v>
      </c>
      <c r="N108" s="8" t="str">
        <f ca="1" t="shared" si="10"/>
        <v>C2</v>
      </c>
    </row>
    <row r="109" spans="1:14" ht="35.25" customHeight="1">
      <c r="A109" s="43" t="s">
        <v>120</v>
      </c>
      <c r="B109" s="52" t="s">
        <v>167</v>
      </c>
      <c r="C109" s="45" t="s">
        <v>207</v>
      </c>
      <c r="D109" s="46"/>
      <c r="E109" s="47" t="s">
        <v>85</v>
      </c>
      <c r="F109" s="48">
        <v>1</v>
      </c>
      <c r="G109" s="135"/>
      <c r="H109" s="49">
        <f>ROUND(G109*F109,2)</f>
        <v>0</v>
      </c>
      <c r="I109" s="9">
        <f ca="1" t="shared" si="6"/>
      </c>
      <c r="J109" s="6" t="str">
        <f t="shared" si="7"/>
        <v>E007SD-023each</v>
      </c>
      <c r="K109" s="7" t="e">
        <f>MATCH(J109,#REF!,0)</f>
        <v>#REF!</v>
      </c>
      <c r="L109" s="8" t="str">
        <f ca="1" t="shared" si="8"/>
        <v>,0</v>
      </c>
      <c r="M109" s="8" t="str">
        <f ca="1" t="shared" si="9"/>
        <v>C2</v>
      </c>
      <c r="N109" s="8" t="str">
        <f ca="1" t="shared" si="10"/>
        <v>C2</v>
      </c>
    </row>
    <row r="110" spans="1:14" ht="35.25" customHeight="1">
      <c r="A110" s="43" t="s">
        <v>282</v>
      </c>
      <c r="B110" s="44" t="s">
        <v>428</v>
      </c>
      <c r="C110" s="45" t="s">
        <v>283</v>
      </c>
      <c r="D110" s="46" t="s">
        <v>424</v>
      </c>
      <c r="E110" s="47"/>
      <c r="F110" s="48"/>
      <c r="G110" s="51"/>
      <c r="H110" s="76"/>
      <c r="I110" s="9" t="str">
        <f ca="1" t="shared" si="6"/>
        <v>LOCKED</v>
      </c>
      <c r="J110" s="6" t="str">
        <f t="shared" si="7"/>
        <v>E007DRemove and Replace Existing Catch PitCW 2130-R12</v>
      </c>
      <c r="K110" s="7" t="e">
        <f>MATCH(J110,#REF!,0)</f>
        <v>#REF!</v>
      </c>
      <c r="L110" s="8" t="str">
        <f ca="1" t="shared" si="8"/>
        <v>,0</v>
      </c>
      <c r="M110" s="8" t="str">
        <f ca="1" t="shared" si="9"/>
        <v>G</v>
      </c>
      <c r="N110" s="8" t="str">
        <f ca="1" t="shared" si="10"/>
        <v>C2</v>
      </c>
    </row>
    <row r="111" spans="1:14" ht="35.25" customHeight="1">
      <c r="A111" s="43" t="s">
        <v>284</v>
      </c>
      <c r="B111" s="52" t="s">
        <v>167</v>
      </c>
      <c r="C111" s="45" t="s">
        <v>207</v>
      </c>
      <c r="D111" s="46"/>
      <c r="E111" s="47" t="s">
        <v>85</v>
      </c>
      <c r="F111" s="48">
        <v>1</v>
      </c>
      <c r="G111" s="135"/>
      <c r="H111" s="49">
        <f>ROUND(G111*F111,2)</f>
        <v>0</v>
      </c>
      <c r="I111" s="9">
        <f ca="1" t="shared" si="6"/>
      </c>
      <c r="J111" s="6" t="str">
        <f t="shared" si="7"/>
        <v>E007ESD-023each</v>
      </c>
      <c r="K111" s="7" t="e">
        <f>MATCH(J111,#REF!,0)</f>
        <v>#REF!</v>
      </c>
      <c r="L111" s="8" t="str">
        <f ca="1" t="shared" si="8"/>
        <v>,0</v>
      </c>
      <c r="M111" s="8" t="str">
        <f ca="1" t="shared" si="9"/>
        <v>C2</v>
      </c>
      <c r="N111" s="8" t="str">
        <f ca="1" t="shared" si="10"/>
        <v>C2</v>
      </c>
    </row>
    <row r="112" spans="1:14" ht="30.75" customHeight="1">
      <c r="A112" s="43" t="s">
        <v>121</v>
      </c>
      <c r="B112" s="44" t="s">
        <v>429</v>
      </c>
      <c r="C112" s="45" t="s">
        <v>208</v>
      </c>
      <c r="D112" s="46" t="s">
        <v>424</v>
      </c>
      <c r="E112" s="47"/>
      <c r="F112" s="48"/>
      <c r="G112" s="51"/>
      <c r="H112" s="76"/>
      <c r="I112" s="9" t="str">
        <f ca="1" t="shared" si="6"/>
        <v>LOCKED</v>
      </c>
      <c r="J112" s="6" t="str">
        <f t="shared" si="7"/>
        <v>E008Sewer ServiceCW 2130-R12</v>
      </c>
      <c r="K112" s="7" t="e">
        <f>MATCH(J112,#REF!,0)</f>
        <v>#REF!</v>
      </c>
      <c r="L112" s="8" t="str">
        <f ca="1" t="shared" si="8"/>
        <v>,0</v>
      </c>
      <c r="M112" s="8" t="str">
        <f ca="1" t="shared" si="9"/>
        <v>G</v>
      </c>
      <c r="N112" s="8" t="str">
        <f ca="1" t="shared" si="10"/>
        <v>C2</v>
      </c>
    </row>
    <row r="113" spans="1:14" ht="35.25" customHeight="1">
      <c r="A113" s="43" t="s">
        <v>9</v>
      </c>
      <c r="B113" s="52" t="s">
        <v>167</v>
      </c>
      <c r="C113" s="79" t="s">
        <v>430</v>
      </c>
      <c r="D113" s="46"/>
      <c r="E113" s="47"/>
      <c r="F113" s="48"/>
      <c r="G113" s="51"/>
      <c r="H113" s="76"/>
      <c r="I113" s="9" t="str">
        <f ca="1" t="shared" si="6"/>
        <v>LOCKED</v>
      </c>
      <c r="J113" s="6" t="str">
        <f t="shared" si="7"/>
        <v>E009250 mm, PVC LDS</v>
      </c>
      <c r="K113" s="7" t="e">
        <f>MATCH(J113,#REF!,0)</f>
        <v>#REF!</v>
      </c>
      <c r="L113" s="8" t="str">
        <f ca="1" t="shared" si="8"/>
        <v>,0</v>
      </c>
      <c r="M113" s="8" t="str">
        <f ca="1" t="shared" si="9"/>
        <v>G</v>
      </c>
      <c r="N113" s="8" t="str">
        <f ca="1" t="shared" si="10"/>
        <v>C2</v>
      </c>
    </row>
    <row r="114" spans="1:14" ht="42" customHeight="1">
      <c r="A114" s="43" t="s">
        <v>10</v>
      </c>
      <c r="B114" s="52" t="s">
        <v>298</v>
      </c>
      <c r="C114" s="45" t="s">
        <v>431</v>
      </c>
      <c r="D114" s="46"/>
      <c r="E114" s="47" t="s">
        <v>86</v>
      </c>
      <c r="F114" s="48">
        <v>150</v>
      </c>
      <c r="G114" s="135"/>
      <c r="H114" s="49">
        <f>ROUND(G114*F114,2)</f>
        <v>0</v>
      </c>
      <c r="I114" s="9">
        <f ca="1" t="shared" si="6"/>
      </c>
      <c r="J114" s="6" t="str">
        <f t="shared" si="7"/>
        <v>E010In a Trench, Class B Type 3 Bedding, Class 3 Backfillm</v>
      </c>
      <c r="K114" s="7" t="e">
        <f>MATCH(J114,#REF!,0)</f>
        <v>#REF!</v>
      </c>
      <c r="L114" s="8" t="str">
        <f ca="1" t="shared" si="8"/>
        <v>,0</v>
      </c>
      <c r="M114" s="8" t="str">
        <f ca="1" t="shared" si="9"/>
        <v>C2</v>
      </c>
      <c r="N114" s="8" t="str">
        <f ca="1" t="shared" si="10"/>
        <v>C2</v>
      </c>
    </row>
    <row r="115" spans="1:14" ht="42" customHeight="1">
      <c r="A115" s="43" t="s">
        <v>10</v>
      </c>
      <c r="B115" s="52" t="s">
        <v>300</v>
      </c>
      <c r="C115" s="45" t="s">
        <v>432</v>
      </c>
      <c r="D115" s="46"/>
      <c r="E115" s="47" t="s">
        <v>86</v>
      </c>
      <c r="F115" s="48">
        <v>15</v>
      </c>
      <c r="G115" s="135"/>
      <c r="H115" s="49">
        <f>ROUND(G115*F115,2)</f>
        <v>0</v>
      </c>
      <c r="I115" s="9">
        <f ca="1" t="shared" si="6"/>
      </c>
      <c r="J115" s="6" t="str">
        <f t="shared" si="7"/>
        <v>E010In a Trench, Class B Type 3 Bedding, Class 1 Backfillm</v>
      </c>
      <c r="K115" s="7" t="e">
        <f>MATCH(J115,#REF!,0)</f>
        <v>#REF!</v>
      </c>
      <c r="L115" s="8" t="str">
        <f ca="1" t="shared" si="8"/>
        <v>,0</v>
      </c>
      <c r="M115" s="8" t="str">
        <f ca="1" t="shared" si="9"/>
        <v>C2</v>
      </c>
      <c r="N115" s="8" t="str">
        <f ca="1" t="shared" si="10"/>
        <v>C2</v>
      </c>
    </row>
    <row r="116" spans="1:14" ht="42" customHeight="1">
      <c r="A116" s="43" t="s">
        <v>11</v>
      </c>
      <c r="B116" s="52" t="s">
        <v>302</v>
      </c>
      <c r="C116" s="45" t="s">
        <v>433</v>
      </c>
      <c r="D116" s="46"/>
      <c r="E116" s="47" t="s">
        <v>86</v>
      </c>
      <c r="F116" s="48">
        <v>15</v>
      </c>
      <c r="G116" s="135"/>
      <c r="H116" s="49">
        <f>ROUND(G116*F116,2)</f>
        <v>0</v>
      </c>
      <c r="I116" s="9">
        <f ca="1" t="shared" si="6"/>
      </c>
      <c r="J116" s="6" t="str">
        <f t="shared" si="7"/>
        <v>E011Trenchless Installation, Class B Type 3 Bedding, Class 3 Backfillm</v>
      </c>
      <c r="K116" s="7" t="e">
        <f>MATCH(J116,#REF!,0)</f>
        <v>#REF!</v>
      </c>
      <c r="L116" s="8" t="str">
        <f ca="1" t="shared" si="8"/>
        <v>,0</v>
      </c>
      <c r="M116" s="8" t="str">
        <f ca="1" t="shared" si="9"/>
        <v>C2</v>
      </c>
      <c r="N116" s="8" t="str">
        <f ca="1" t="shared" si="10"/>
        <v>C2</v>
      </c>
    </row>
    <row r="117" spans="1:14" ht="42" customHeight="1">
      <c r="A117" s="43" t="s">
        <v>12</v>
      </c>
      <c r="B117" s="59" t="s">
        <v>434</v>
      </c>
      <c r="C117" s="60" t="s">
        <v>268</v>
      </c>
      <c r="D117" s="61" t="s">
        <v>424</v>
      </c>
      <c r="E117" s="62" t="s">
        <v>86</v>
      </c>
      <c r="F117" s="63">
        <v>5</v>
      </c>
      <c r="G117" s="135"/>
      <c r="H117" s="65">
        <f>ROUND(G117*F117,2)</f>
        <v>0</v>
      </c>
      <c r="I117" s="9">
        <f ca="1" t="shared" si="6"/>
      </c>
      <c r="J117" s="6" t="str">
        <f t="shared" si="7"/>
        <v>E012Drainage Connection PipeCW 2130-R12m</v>
      </c>
      <c r="K117" s="7" t="e">
        <f>MATCH(J117,#REF!,0)</f>
        <v>#REF!</v>
      </c>
      <c r="L117" s="8" t="str">
        <f ca="1" t="shared" si="8"/>
        <v>,0</v>
      </c>
      <c r="M117" s="8" t="str">
        <f ca="1" t="shared" si="9"/>
        <v>C2</v>
      </c>
      <c r="N117" s="8" t="str">
        <f ca="1" t="shared" si="10"/>
        <v>C2</v>
      </c>
    </row>
    <row r="118" spans="1:14" ht="57" customHeight="1">
      <c r="A118" s="19"/>
      <c r="B118" s="38"/>
      <c r="C118" s="56" t="s">
        <v>435</v>
      </c>
      <c r="D118" s="40"/>
      <c r="E118" s="57"/>
      <c r="F118" s="48"/>
      <c r="G118" s="141"/>
      <c r="H118" s="42"/>
      <c r="I118" s="9" t="str">
        <f ca="1" t="shared" si="6"/>
        <v>LOCKED</v>
      </c>
      <c r="J118" s="6" t="str">
        <f t="shared" si="7"/>
        <v>ASSOCIATED DRAINAGE AND UNDERGROUND WORKS (Cont'd)</v>
      </c>
      <c r="K118" s="7" t="e">
        <f>MATCH(J118,#REF!,0)</f>
        <v>#REF!</v>
      </c>
      <c r="L118" s="8" t="str">
        <f ca="1" t="shared" si="8"/>
        <v>,0</v>
      </c>
      <c r="M118" s="8" t="str">
        <f ca="1" t="shared" si="9"/>
        <v>C2</v>
      </c>
      <c r="N118" s="8" t="str">
        <f ca="1" t="shared" si="10"/>
        <v>C2</v>
      </c>
    </row>
    <row r="119" spans="1:14" ht="42" customHeight="1">
      <c r="A119" s="43" t="s">
        <v>13</v>
      </c>
      <c r="B119" s="44" t="s">
        <v>436</v>
      </c>
      <c r="C119" s="45" t="s">
        <v>209</v>
      </c>
      <c r="D119" s="46" t="s">
        <v>424</v>
      </c>
      <c r="E119" s="47"/>
      <c r="F119" s="48"/>
      <c r="G119" s="51"/>
      <c r="H119" s="76"/>
      <c r="I119" s="9" t="str">
        <f ca="1" t="shared" si="6"/>
        <v>LOCKED</v>
      </c>
      <c r="J119" s="6" t="str">
        <f t="shared" si="7"/>
        <v>E013Sewer Service RisersCW 2130-R12</v>
      </c>
      <c r="K119" s="7" t="e">
        <f>MATCH(J119,#REF!,0)</f>
        <v>#REF!</v>
      </c>
      <c r="L119" s="8" t="str">
        <f ca="1" t="shared" si="8"/>
        <v>,0</v>
      </c>
      <c r="M119" s="8" t="str">
        <f ca="1" t="shared" si="9"/>
        <v>G</v>
      </c>
      <c r="N119" s="8" t="str">
        <f ca="1" t="shared" si="10"/>
        <v>C2</v>
      </c>
    </row>
    <row r="120" spans="1:14" ht="42" customHeight="1">
      <c r="A120" s="43" t="s">
        <v>14</v>
      </c>
      <c r="B120" s="52" t="s">
        <v>167</v>
      </c>
      <c r="C120" s="79" t="s">
        <v>437</v>
      </c>
      <c r="D120" s="46"/>
      <c r="E120" s="47"/>
      <c r="F120" s="48"/>
      <c r="G120" s="51"/>
      <c r="H120" s="76"/>
      <c r="I120" s="9" t="str">
        <f ca="1" t="shared" si="6"/>
        <v>LOCKED</v>
      </c>
      <c r="J120" s="6" t="str">
        <f t="shared" si="7"/>
        <v>E014250 mm</v>
      </c>
      <c r="K120" s="7" t="e">
        <f>MATCH(J120,#REF!,0)</f>
        <v>#REF!</v>
      </c>
      <c r="L120" s="8" t="str">
        <f ca="1" t="shared" si="8"/>
        <v>,0</v>
      </c>
      <c r="M120" s="8" t="str">
        <f ca="1" t="shared" si="9"/>
        <v>G</v>
      </c>
      <c r="N120" s="8" t="str">
        <f ca="1" t="shared" si="10"/>
        <v>C2</v>
      </c>
    </row>
    <row r="121" spans="1:14" ht="42" customHeight="1">
      <c r="A121" s="43" t="s">
        <v>15</v>
      </c>
      <c r="B121" s="52" t="s">
        <v>298</v>
      </c>
      <c r="C121" s="45" t="s">
        <v>311</v>
      </c>
      <c r="D121" s="46"/>
      <c r="E121" s="47" t="s">
        <v>257</v>
      </c>
      <c r="F121" s="48">
        <v>30</v>
      </c>
      <c r="G121" s="135"/>
      <c r="H121" s="49">
        <f>ROUND(G121*F121,2)</f>
        <v>0</v>
      </c>
      <c r="I121" s="9">
        <f ca="1" t="shared" si="6"/>
      </c>
      <c r="J121" s="6" t="str">
        <f t="shared" si="7"/>
        <v>E016SD-015vert m</v>
      </c>
      <c r="K121" s="7" t="e">
        <f>MATCH(J121,#REF!,0)</f>
        <v>#REF!</v>
      </c>
      <c r="L121" s="8" t="str">
        <f ca="1" t="shared" si="8"/>
        <v>,0</v>
      </c>
      <c r="M121" s="8" t="str">
        <f ca="1" t="shared" si="9"/>
        <v>C2</v>
      </c>
      <c r="N121" s="8" t="str">
        <f ca="1" t="shared" si="10"/>
        <v>C2</v>
      </c>
    </row>
    <row r="122" spans="1:14" ht="42" customHeight="1">
      <c r="A122" s="43" t="s">
        <v>16</v>
      </c>
      <c r="B122" s="44" t="s">
        <v>438</v>
      </c>
      <c r="C122" s="80" t="s">
        <v>377</v>
      </c>
      <c r="D122" s="46" t="s">
        <v>424</v>
      </c>
      <c r="E122" s="47"/>
      <c r="F122" s="48"/>
      <c r="G122" s="51"/>
      <c r="H122" s="76"/>
      <c r="I122" s="9" t="str">
        <f ca="1" t="shared" si="6"/>
        <v>LOCKED</v>
      </c>
      <c r="J122" s="6" t="str">
        <f t="shared" si="7"/>
        <v>E023Replacing Existing Manhole and Catch Basin Frames &amp; CoversCW 2130-R12</v>
      </c>
      <c r="K122" s="7" t="e">
        <f>MATCH(J122,#REF!,0)</f>
        <v>#REF!</v>
      </c>
      <c r="L122" s="8" t="str">
        <f ca="1" t="shared" si="8"/>
        <v>,0</v>
      </c>
      <c r="M122" s="8" t="str">
        <f ca="1" t="shared" si="9"/>
        <v>G</v>
      </c>
      <c r="N122" s="8" t="str">
        <f ca="1" t="shared" si="10"/>
        <v>C2</v>
      </c>
    </row>
    <row r="123" spans="1:14" s="37" customFormat="1" ht="42" customHeight="1">
      <c r="A123" s="43" t="s">
        <v>17</v>
      </c>
      <c r="B123" s="52" t="s">
        <v>167</v>
      </c>
      <c r="C123" s="45" t="s">
        <v>285</v>
      </c>
      <c r="D123" s="46"/>
      <c r="E123" s="47" t="s">
        <v>85</v>
      </c>
      <c r="F123" s="48">
        <v>10</v>
      </c>
      <c r="G123" s="135"/>
      <c r="H123" s="49">
        <f>ROUND(G123*F123,2)</f>
        <v>0</v>
      </c>
      <c r="I123" s="9">
        <f ca="1" t="shared" si="6"/>
      </c>
      <c r="J123" s="6" t="str">
        <f t="shared" si="7"/>
        <v>E024AP-004 - Standard Frame for Manhole and Catch Basineach</v>
      </c>
      <c r="K123" s="7" t="e">
        <f>MATCH(J123,#REF!,0)</f>
        <v>#REF!</v>
      </c>
      <c r="L123" s="8" t="str">
        <f ca="1" t="shared" si="8"/>
        <v>,0</v>
      </c>
      <c r="M123" s="8" t="str">
        <f ca="1" t="shared" si="9"/>
        <v>C2</v>
      </c>
      <c r="N123" s="8" t="str">
        <f ca="1" t="shared" si="10"/>
        <v>C2</v>
      </c>
    </row>
    <row r="124" spans="1:14" ht="42" customHeight="1">
      <c r="A124" s="43" t="s">
        <v>18</v>
      </c>
      <c r="B124" s="52" t="s">
        <v>168</v>
      </c>
      <c r="C124" s="45" t="s">
        <v>286</v>
      </c>
      <c r="D124" s="46"/>
      <c r="E124" s="47" t="s">
        <v>85</v>
      </c>
      <c r="F124" s="48">
        <v>10</v>
      </c>
      <c r="G124" s="135"/>
      <c r="H124" s="49">
        <f>ROUND(G124*F124,2)</f>
        <v>0</v>
      </c>
      <c r="I124" s="9">
        <f ca="1" t="shared" si="6"/>
      </c>
      <c r="J124" s="6" t="str">
        <f t="shared" si="7"/>
        <v>E025AP-005 - Standard Solid Cover for Standard Frameeach</v>
      </c>
      <c r="K124" s="7" t="e">
        <f>MATCH(J124,#REF!,0)</f>
        <v>#REF!</v>
      </c>
      <c r="L124" s="8" t="str">
        <f ca="1" t="shared" si="8"/>
        <v>,0</v>
      </c>
      <c r="M124" s="8" t="str">
        <f ca="1" t="shared" si="9"/>
        <v>C2</v>
      </c>
      <c r="N124" s="8" t="str">
        <f ca="1" t="shared" si="10"/>
        <v>C2</v>
      </c>
    </row>
    <row r="125" spans="1:14" ht="42" customHeight="1">
      <c r="A125" s="43" t="s">
        <v>19</v>
      </c>
      <c r="B125" s="52" t="s">
        <v>169</v>
      </c>
      <c r="C125" s="45" t="s">
        <v>287</v>
      </c>
      <c r="D125" s="46"/>
      <c r="E125" s="47" t="s">
        <v>85</v>
      </c>
      <c r="F125" s="48">
        <v>1</v>
      </c>
      <c r="G125" s="135"/>
      <c r="H125" s="49">
        <f>ROUND(G125*F125,2)</f>
        <v>0</v>
      </c>
      <c r="I125" s="9">
        <f ca="1" t="shared" si="6"/>
      </c>
      <c r="J125" s="6" t="str">
        <f t="shared" si="7"/>
        <v>E026AP-006 - Standard Grated Cover for Standard Frameeach</v>
      </c>
      <c r="K125" s="7" t="e">
        <f>MATCH(J125,#REF!,0)</f>
        <v>#REF!</v>
      </c>
      <c r="L125" s="8" t="str">
        <f ca="1" t="shared" si="8"/>
        <v>,0</v>
      </c>
      <c r="M125" s="8" t="str">
        <f ca="1" t="shared" si="9"/>
        <v>C2</v>
      </c>
      <c r="N125" s="8" t="str">
        <f ca="1" t="shared" si="10"/>
        <v>C2</v>
      </c>
    </row>
    <row r="126" spans="1:14" ht="42" customHeight="1">
      <c r="A126" s="43" t="s">
        <v>22</v>
      </c>
      <c r="B126" s="44" t="s">
        <v>439</v>
      </c>
      <c r="C126" s="80" t="s">
        <v>211</v>
      </c>
      <c r="D126" s="46" t="s">
        <v>424</v>
      </c>
      <c r="E126" s="47"/>
      <c r="F126" s="48"/>
      <c r="G126" s="51"/>
      <c r="H126" s="76"/>
      <c r="I126" s="9" t="str">
        <f ca="1" t="shared" si="6"/>
        <v>LOCKED</v>
      </c>
      <c r="J126" s="6" t="str">
        <f t="shared" si="7"/>
        <v>E034Connecting to Existing Catch BasinCW 2130-R12</v>
      </c>
      <c r="K126" s="7" t="e">
        <f>MATCH(J126,#REF!,0)</f>
        <v>#REF!</v>
      </c>
      <c r="L126" s="8" t="str">
        <f ca="1" t="shared" si="8"/>
        <v>,0</v>
      </c>
      <c r="M126" s="8" t="str">
        <f ca="1" t="shared" si="9"/>
        <v>G</v>
      </c>
      <c r="N126" s="8" t="str">
        <f ca="1" t="shared" si="10"/>
        <v>C2</v>
      </c>
    </row>
    <row r="127" spans="1:14" ht="42" customHeight="1">
      <c r="A127" s="43" t="s">
        <v>23</v>
      </c>
      <c r="B127" s="52" t="s">
        <v>167</v>
      </c>
      <c r="C127" s="81" t="s">
        <v>440</v>
      </c>
      <c r="D127" s="46"/>
      <c r="E127" s="47" t="s">
        <v>85</v>
      </c>
      <c r="F127" s="48">
        <v>1</v>
      </c>
      <c r="G127" s="135"/>
      <c r="H127" s="49">
        <f>ROUND(G127*F127,2)</f>
        <v>0</v>
      </c>
      <c r="I127" s="9">
        <f ca="1" t="shared" si="6"/>
      </c>
      <c r="J127" s="6" t="str">
        <f t="shared" si="7"/>
        <v>E035250 mm Drainage Connection Pipeeach</v>
      </c>
      <c r="K127" s="7" t="e">
        <f>MATCH(J127,#REF!,0)</f>
        <v>#REF!</v>
      </c>
      <c r="L127" s="8" t="str">
        <f ca="1" t="shared" si="8"/>
        <v>,0</v>
      </c>
      <c r="M127" s="8" t="str">
        <f ca="1" t="shared" si="9"/>
        <v>C2</v>
      </c>
      <c r="N127" s="8" t="str">
        <f ca="1" t="shared" si="10"/>
        <v>C2</v>
      </c>
    </row>
    <row r="128" spans="1:14" ht="42" customHeight="1">
      <c r="A128" s="43" t="s">
        <v>24</v>
      </c>
      <c r="B128" s="44" t="s">
        <v>441</v>
      </c>
      <c r="C128" s="80" t="s">
        <v>212</v>
      </c>
      <c r="D128" s="46" t="s">
        <v>424</v>
      </c>
      <c r="E128" s="47"/>
      <c r="F128" s="48"/>
      <c r="G128" s="51"/>
      <c r="H128" s="76"/>
      <c r="I128" s="9" t="str">
        <f ca="1" t="shared" si="6"/>
        <v>LOCKED</v>
      </c>
      <c r="J128" s="6" t="str">
        <f t="shared" si="7"/>
        <v>E036Connecting to Existing SewerCW 2130-R12</v>
      </c>
      <c r="K128" s="7" t="e">
        <f>MATCH(J128,#REF!,0)</f>
        <v>#REF!</v>
      </c>
      <c r="L128" s="8" t="str">
        <f ca="1" t="shared" si="8"/>
        <v>,0</v>
      </c>
      <c r="M128" s="8" t="str">
        <f ca="1" t="shared" si="9"/>
        <v>G</v>
      </c>
      <c r="N128" s="8" t="str">
        <f ca="1" t="shared" si="10"/>
        <v>C2</v>
      </c>
    </row>
    <row r="129" spans="1:14" ht="42" customHeight="1">
      <c r="A129" s="43" t="s">
        <v>25</v>
      </c>
      <c r="B129" s="52" t="s">
        <v>167</v>
      </c>
      <c r="C129" s="81" t="s">
        <v>442</v>
      </c>
      <c r="D129" s="46"/>
      <c r="E129" s="47"/>
      <c r="F129" s="48"/>
      <c r="G129" s="51"/>
      <c r="H129" s="76"/>
      <c r="I129" s="9" t="str">
        <f ca="1" t="shared" si="6"/>
        <v>LOCKED</v>
      </c>
      <c r="J129" s="6" t="str">
        <f t="shared" si="7"/>
        <v>E037250 mm (PVC) Connecting Pipe</v>
      </c>
      <c r="K129" s="7" t="e">
        <f>MATCH(J129,#REF!,0)</f>
        <v>#REF!</v>
      </c>
      <c r="L129" s="8" t="str">
        <f ca="1" t="shared" si="8"/>
        <v>,0</v>
      </c>
      <c r="M129" s="8" t="str">
        <f ca="1" t="shared" si="9"/>
        <v>G</v>
      </c>
      <c r="N129" s="8" t="str">
        <f ca="1" t="shared" si="10"/>
        <v>C2</v>
      </c>
    </row>
    <row r="130" spans="1:14" ht="42" customHeight="1">
      <c r="A130" s="43" t="s">
        <v>26</v>
      </c>
      <c r="B130" s="52" t="s">
        <v>298</v>
      </c>
      <c r="C130" s="45" t="s">
        <v>443</v>
      </c>
      <c r="D130" s="46"/>
      <c r="E130" s="47" t="s">
        <v>85</v>
      </c>
      <c r="F130" s="48">
        <v>12</v>
      </c>
      <c r="G130" s="135"/>
      <c r="H130" s="49">
        <f>ROUND(G130*F130,2)</f>
        <v>0</v>
      </c>
      <c r="I130" s="9">
        <f ca="1" t="shared" si="6"/>
      </c>
      <c r="J130" s="6" t="str">
        <f t="shared" si="7"/>
        <v>E039Connecting to 375 mm (Clay) Sewereach</v>
      </c>
      <c r="K130" s="7" t="e">
        <f>MATCH(J130,#REF!,0)</f>
        <v>#REF!</v>
      </c>
      <c r="L130" s="8" t="str">
        <f ca="1" t="shared" si="8"/>
        <v>,0</v>
      </c>
      <c r="M130" s="8" t="str">
        <f ca="1" t="shared" si="9"/>
        <v>C2</v>
      </c>
      <c r="N130" s="8" t="str">
        <f ca="1" t="shared" si="10"/>
        <v>C2</v>
      </c>
    </row>
    <row r="131" spans="1:14" ht="42" customHeight="1">
      <c r="A131" s="43"/>
      <c r="B131" s="52" t="s">
        <v>300</v>
      </c>
      <c r="C131" s="45" t="s">
        <v>444</v>
      </c>
      <c r="D131" s="46"/>
      <c r="E131" s="47" t="s">
        <v>85</v>
      </c>
      <c r="F131" s="48">
        <v>1</v>
      </c>
      <c r="G131" s="135"/>
      <c r="H131" s="49">
        <f>ROUND(G131*F131,2)</f>
        <v>0</v>
      </c>
      <c r="I131" s="9">
        <f ca="1" t="shared" si="6"/>
      </c>
      <c r="J131" s="6" t="str">
        <f t="shared" si="7"/>
        <v>Connecting to 750 mmeach</v>
      </c>
      <c r="K131" s="7" t="e">
        <f>MATCH(J131,#REF!,0)</f>
        <v>#REF!</v>
      </c>
      <c r="L131" s="8" t="str">
        <f ca="1" t="shared" si="8"/>
        <v>,0</v>
      </c>
      <c r="M131" s="8" t="str">
        <f ca="1" t="shared" si="9"/>
        <v>C2</v>
      </c>
      <c r="N131" s="8" t="str">
        <f ca="1" t="shared" si="10"/>
        <v>C2</v>
      </c>
    </row>
    <row r="132" spans="1:14" ht="42" customHeight="1">
      <c r="A132" s="43" t="s">
        <v>27</v>
      </c>
      <c r="B132" s="44" t="s">
        <v>445</v>
      </c>
      <c r="C132" s="80" t="s">
        <v>312</v>
      </c>
      <c r="D132" s="46" t="s">
        <v>424</v>
      </c>
      <c r="E132" s="47"/>
      <c r="F132" s="48"/>
      <c r="G132" s="51"/>
      <c r="H132" s="76"/>
      <c r="I132" s="9" t="str">
        <f aca="true" ca="1" t="shared" si="12" ref="I132:I194">IF(CELL("protect",$G132)=1,"LOCKED","")</f>
        <v>LOCKED</v>
      </c>
      <c r="J132" s="6" t="str">
        <f aca="true" t="shared" si="13" ref="J132:J194">CLEAN(CONCATENATE(TRIM($A132),TRIM($C132),TRIM($D132),TRIM($E132)))</f>
        <v>E042Connecting New Sewer Service to Existing Sewer ServiceCW 2130-R12</v>
      </c>
      <c r="K132" s="7" t="e">
        <f>MATCH(J132,#REF!,0)</f>
        <v>#REF!</v>
      </c>
      <c r="L132" s="8" t="str">
        <f aca="true" ca="1" t="shared" si="14" ref="L132:L194">CELL("format",$F132)</f>
        <v>,0</v>
      </c>
      <c r="M132" s="8" t="str">
        <f aca="true" ca="1" t="shared" si="15" ref="M132:M194">CELL("format",$G132)</f>
        <v>G</v>
      </c>
      <c r="N132" s="8" t="str">
        <f aca="true" ca="1" t="shared" si="16" ref="N132:N194">CELL("format",$H132)</f>
        <v>C2</v>
      </c>
    </row>
    <row r="133" spans="1:14" ht="42" customHeight="1">
      <c r="A133" s="43" t="s">
        <v>28</v>
      </c>
      <c r="B133" s="52" t="s">
        <v>167</v>
      </c>
      <c r="C133" s="81" t="s">
        <v>437</v>
      </c>
      <c r="D133" s="46"/>
      <c r="E133" s="47" t="s">
        <v>85</v>
      </c>
      <c r="F133" s="48">
        <v>1</v>
      </c>
      <c r="G133" s="135"/>
      <c r="H133" s="49">
        <f>ROUND(G133*F133,2)</f>
        <v>0</v>
      </c>
      <c r="I133" s="9">
        <f ca="1" t="shared" si="12"/>
      </c>
      <c r="J133" s="6" t="str">
        <f t="shared" si="13"/>
        <v>E043250 mmeach</v>
      </c>
      <c r="K133" s="7" t="e">
        <f>MATCH(J133,#REF!,0)</f>
        <v>#REF!</v>
      </c>
      <c r="L133" s="8" t="str">
        <f ca="1" t="shared" si="14"/>
        <v>,0</v>
      </c>
      <c r="M133" s="8" t="str">
        <f ca="1" t="shared" si="15"/>
        <v>C2</v>
      </c>
      <c r="N133" s="8" t="str">
        <f ca="1" t="shared" si="16"/>
        <v>C2</v>
      </c>
    </row>
    <row r="134" spans="1:14" ht="42" customHeight="1">
      <c r="A134" s="43" t="s">
        <v>215</v>
      </c>
      <c r="B134" s="44" t="s">
        <v>446</v>
      </c>
      <c r="C134" s="45" t="s">
        <v>294</v>
      </c>
      <c r="D134" s="46" t="s">
        <v>424</v>
      </c>
      <c r="E134" s="47" t="s">
        <v>85</v>
      </c>
      <c r="F134" s="48">
        <v>16</v>
      </c>
      <c r="G134" s="135"/>
      <c r="H134" s="49">
        <f>ROUND(G134*F134,2)</f>
        <v>0</v>
      </c>
      <c r="I134" s="9">
        <f ca="1" t="shared" si="12"/>
      </c>
      <c r="J134" s="6" t="str">
        <f t="shared" si="13"/>
        <v>E046Removal of Existing Catch BasinsCW 2130-R12each</v>
      </c>
      <c r="K134" s="7" t="e">
        <f>MATCH(J134,#REF!,0)</f>
        <v>#REF!</v>
      </c>
      <c r="L134" s="8" t="str">
        <f ca="1" t="shared" si="14"/>
        <v>,0</v>
      </c>
      <c r="M134" s="8" t="str">
        <f ca="1" t="shared" si="15"/>
        <v>C2</v>
      </c>
      <c r="N134" s="8" t="str">
        <f ca="1" t="shared" si="16"/>
        <v>C2</v>
      </c>
    </row>
    <row r="135" spans="1:14" ht="42" customHeight="1">
      <c r="A135" s="43" t="s">
        <v>216</v>
      </c>
      <c r="B135" s="44" t="s">
        <v>447</v>
      </c>
      <c r="C135" s="45" t="s">
        <v>213</v>
      </c>
      <c r="D135" s="46" t="s">
        <v>424</v>
      </c>
      <c r="E135" s="47" t="s">
        <v>85</v>
      </c>
      <c r="F135" s="48">
        <v>5</v>
      </c>
      <c r="G135" s="135"/>
      <c r="H135" s="49">
        <f>ROUND(G135*F135,2)</f>
        <v>0</v>
      </c>
      <c r="I135" s="9">
        <f ca="1" t="shared" si="12"/>
      </c>
      <c r="J135" s="6" t="str">
        <f t="shared" si="13"/>
        <v>E047Removal of Existing Catch PitCW 2130-R12each</v>
      </c>
      <c r="K135" s="7" t="e">
        <f>MATCH(J135,#REF!,0)</f>
        <v>#REF!</v>
      </c>
      <c r="L135" s="8" t="str">
        <f ca="1" t="shared" si="14"/>
        <v>,0</v>
      </c>
      <c r="M135" s="8" t="str">
        <f ca="1" t="shared" si="15"/>
        <v>C2</v>
      </c>
      <c r="N135" s="8" t="str">
        <f ca="1" t="shared" si="16"/>
        <v>C2</v>
      </c>
    </row>
    <row r="136" spans="1:14" ht="42" customHeight="1">
      <c r="A136" s="43" t="s">
        <v>218</v>
      </c>
      <c r="B136" s="44" t="s">
        <v>448</v>
      </c>
      <c r="C136" s="45" t="s">
        <v>152</v>
      </c>
      <c r="D136" s="46" t="s">
        <v>449</v>
      </c>
      <c r="E136" s="47" t="s">
        <v>86</v>
      </c>
      <c r="F136" s="48">
        <v>400</v>
      </c>
      <c r="G136" s="135"/>
      <c r="H136" s="49">
        <f>ROUND(G136*F136,2)</f>
        <v>0</v>
      </c>
      <c r="I136" s="9">
        <f ca="1" t="shared" si="12"/>
      </c>
      <c r="J136" s="6" t="str">
        <f t="shared" si="13"/>
        <v>E051Installation of SubdrainsCW 3120-R4m</v>
      </c>
      <c r="K136" s="7" t="e">
        <f>MATCH(J136,#REF!,0)</f>
        <v>#REF!</v>
      </c>
      <c r="L136" s="8" t="str">
        <f ca="1" t="shared" si="14"/>
        <v>,0</v>
      </c>
      <c r="M136" s="8" t="str">
        <f ca="1" t="shared" si="15"/>
        <v>C2</v>
      </c>
      <c r="N136" s="8" t="str">
        <f ca="1" t="shared" si="16"/>
        <v>C2</v>
      </c>
    </row>
    <row r="137" spans="1:14" ht="42" customHeight="1">
      <c r="A137" s="82"/>
      <c r="B137" s="44" t="s">
        <v>450</v>
      </c>
      <c r="C137" s="45" t="s">
        <v>451</v>
      </c>
      <c r="D137" s="46" t="s">
        <v>452</v>
      </c>
      <c r="E137" s="47"/>
      <c r="F137" s="48"/>
      <c r="G137" s="49"/>
      <c r="H137" s="49"/>
      <c r="I137" s="9" t="str">
        <f ca="1" t="shared" si="12"/>
        <v>LOCKED</v>
      </c>
      <c r="J137" s="6" t="str">
        <f t="shared" si="13"/>
        <v>Sewer InspectionCW 3145-R3</v>
      </c>
      <c r="K137" s="7" t="e">
        <f>MATCH(J137,#REF!,0)</f>
        <v>#REF!</v>
      </c>
      <c r="L137" s="8" t="str">
        <f ca="1" t="shared" si="14"/>
        <v>,0</v>
      </c>
      <c r="M137" s="8" t="str">
        <f ca="1" t="shared" si="15"/>
        <v>C2</v>
      </c>
      <c r="N137" s="8" t="str">
        <f ca="1" t="shared" si="16"/>
        <v>C2</v>
      </c>
    </row>
    <row r="138" spans="1:14" ht="42" customHeight="1">
      <c r="A138" s="82"/>
      <c r="B138" s="74" t="s">
        <v>167</v>
      </c>
      <c r="C138" s="60" t="s">
        <v>453</v>
      </c>
      <c r="D138" s="61"/>
      <c r="E138" s="62" t="s">
        <v>86</v>
      </c>
      <c r="F138" s="63">
        <v>400</v>
      </c>
      <c r="G138" s="135"/>
      <c r="H138" s="65">
        <f>ROUND(G138*F138,2)</f>
        <v>0</v>
      </c>
      <c r="I138" s="9">
        <f ca="1" t="shared" si="12"/>
      </c>
      <c r="J138" s="6" t="str">
        <f t="shared" si="13"/>
        <v>375 mm Clay Combined Sewerm</v>
      </c>
      <c r="K138" s="7" t="e">
        <f>MATCH(J138,#REF!,0)</f>
        <v>#REF!</v>
      </c>
      <c r="L138" s="8" t="str">
        <f ca="1" t="shared" si="14"/>
        <v>,0</v>
      </c>
      <c r="M138" s="8" t="str">
        <f ca="1" t="shared" si="15"/>
        <v>C2</v>
      </c>
      <c r="N138" s="8" t="str">
        <f ca="1" t="shared" si="16"/>
        <v>C2</v>
      </c>
    </row>
    <row r="139" spans="1:14" ht="42" customHeight="1">
      <c r="A139" s="19"/>
      <c r="B139" s="38"/>
      <c r="C139" s="56" t="s">
        <v>435</v>
      </c>
      <c r="D139" s="40"/>
      <c r="E139" s="57"/>
      <c r="F139" s="48"/>
      <c r="G139" s="141"/>
      <c r="H139" s="42"/>
      <c r="I139" s="9" t="str">
        <f ca="1" t="shared" si="12"/>
        <v>LOCKED</v>
      </c>
      <c r="J139" s="6" t="str">
        <f t="shared" si="13"/>
        <v>ASSOCIATED DRAINAGE AND UNDERGROUND WORKS (Cont'd)</v>
      </c>
      <c r="K139" s="7" t="e">
        <f>MATCH(J139,#REF!,0)</f>
        <v>#REF!</v>
      </c>
      <c r="L139" s="8" t="str">
        <f ca="1" t="shared" si="14"/>
        <v>,0</v>
      </c>
      <c r="M139" s="8" t="str">
        <f ca="1" t="shared" si="15"/>
        <v>C2</v>
      </c>
      <c r="N139" s="8" t="str">
        <f ca="1" t="shared" si="16"/>
        <v>C2</v>
      </c>
    </row>
    <row r="140" spans="1:14" ht="42" customHeight="1">
      <c r="A140" s="82"/>
      <c r="B140" s="52" t="s">
        <v>168</v>
      </c>
      <c r="C140" s="45" t="s">
        <v>454</v>
      </c>
      <c r="D140" s="46"/>
      <c r="E140" s="47" t="s">
        <v>86</v>
      </c>
      <c r="F140" s="48">
        <v>150</v>
      </c>
      <c r="G140" s="135"/>
      <c r="H140" s="49">
        <f>ROUND(G140*F140,2)</f>
        <v>0</v>
      </c>
      <c r="I140" s="9">
        <f ca="1" t="shared" si="12"/>
      </c>
      <c r="J140" s="6" t="str">
        <f t="shared" si="13"/>
        <v>750 mm Concrete Combined Sewerm</v>
      </c>
      <c r="K140" s="7" t="e">
        <f>MATCH(J140,#REF!,0)</f>
        <v>#REF!</v>
      </c>
      <c r="L140" s="8" t="str">
        <f ca="1" t="shared" si="14"/>
        <v>,0</v>
      </c>
      <c r="M140" s="8" t="str">
        <f ca="1" t="shared" si="15"/>
        <v>C2</v>
      </c>
      <c r="N140" s="8" t="str">
        <f ca="1" t="shared" si="16"/>
        <v>C2</v>
      </c>
    </row>
    <row r="141" spans="1:14" ht="42" customHeight="1">
      <c r="A141" s="82"/>
      <c r="B141" s="44" t="s">
        <v>455</v>
      </c>
      <c r="C141" s="45" t="s">
        <v>456</v>
      </c>
      <c r="D141" s="46" t="s">
        <v>457</v>
      </c>
      <c r="E141" s="47" t="s">
        <v>85</v>
      </c>
      <c r="F141" s="48">
        <v>20</v>
      </c>
      <c r="G141" s="135"/>
      <c r="H141" s="49">
        <f>ROUND(G141*F141,2)</f>
        <v>0</v>
      </c>
      <c r="I141" s="9">
        <f ca="1" t="shared" si="12"/>
      </c>
      <c r="J141" s="6" t="str">
        <f t="shared" si="13"/>
        <v>Abandoning Existing Sewer Services Under PavementCW 2130-R11each</v>
      </c>
      <c r="K141" s="7" t="e">
        <f>MATCH(J141,#REF!,0)</f>
        <v>#REF!</v>
      </c>
      <c r="L141" s="8" t="str">
        <f ca="1" t="shared" si="14"/>
        <v>,0</v>
      </c>
      <c r="M141" s="8" t="str">
        <f ca="1" t="shared" si="15"/>
        <v>C2</v>
      </c>
      <c r="N141" s="8" t="str">
        <f ca="1" t="shared" si="16"/>
        <v>C2</v>
      </c>
    </row>
    <row r="142" spans="1:14" ht="42" customHeight="1">
      <c r="A142" s="19"/>
      <c r="B142" s="44"/>
      <c r="C142" s="75" t="s">
        <v>105</v>
      </c>
      <c r="D142" s="40"/>
      <c r="E142" s="83"/>
      <c r="F142" s="48"/>
      <c r="G142" s="141"/>
      <c r="H142" s="42"/>
      <c r="I142" s="9" t="str">
        <f ca="1" t="shared" si="12"/>
        <v>LOCKED</v>
      </c>
      <c r="J142" s="6" t="str">
        <f t="shared" si="13"/>
        <v>ADJUSTMENTS</v>
      </c>
      <c r="K142" s="7" t="e">
        <f>MATCH(J142,#REF!,0)</f>
        <v>#REF!</v>
      </c>
      <c r="L142" s="8" t="str">
        <f ca="1" t="shared" si="14"/>
        <v>,0</v>
      </c>
      <c r="M142" s="8" t="str">
        <f ca="1" t="shared" si="15"/>
        <v>C2</v>
      </c>
      <c r="N142" s="8" t="str">
        <f ca="1" t="shared" si="16"/>
        <v>C2</v>
      </c>
    </row>
    <row r="143" spans="1:14" ht="42" customHeight="1">
      <c r="A143" s="43" t="s">
        <v>122</v>
      </c>
      <c r="B143" s="44" t="s">
        <v>458</v>
      </c>
      <c r="C143" s="45" t="s">
        <v>259</v>
      </c>
      <c r="D143" s="46" t="s">
        <v>1</v>
      </c>
      <c r="E143" s="47" t="s">
        <v>85</v>
      </c>
      <c r="F143" s="48">
        <v>15</v>
      </c>
      <c r="G143" s="135"/>
      <c r="H143" s="49">
        <f>ROUND(G143*F143,2)</f>
        <v>0</v>
      </c>
      <c r="I143" s="9">
        <f ca="1" t="shared" si="12"/>
      </c>
      <c r="J143" s="6" t="str">
        <f t="shared" si="13"/>
        <v>F001Adjustment of Catch Basins / Manholes FramesCW 3210-R7each</v>
      </c>
      <c r="K143" s="7" t="e">
        <f>MATCH(J143,#REF!,0)</f>
        <v>#REF!</v>
      </c>
      <c r="L143" s="8" t="str">
        <f ca="1" t="shared" si="14"/>
        <v>,0</v>
      </c>
      <c r="M143" s="8" t="str">
        <f ca="1" t="shared" si="15"/>
        <v>C2</v>
      </c>
      <c r="N143" s="8" t="str">
        <f ca="1" t="shared" si="16"/>
        <v>C2</v>
      </c>
    </row>
    <row r="144" spans="1:14" ht="42" customHeight="1">
      <c r="A144" s="43" t="s">
        <v>123</v>
      </c>
      <c r="B144" s="44" t="s">
        <v>459</v>
      </c>
      <c r="C144" s="45" t="s">
        <v>289</v>
      </c>
      <c r="D144" s="46" t="s">
        <v>424</v>
      </c>
      <c r="E144" s="47"/>
      <c r="F144" s="48"/>
      <c r="G144" s="49"/>
      <c r="H144" s="76"/>
      <c r="I144" s="9" t="str">
        <f ca="1" t="shared" si="12"/>
        <v>LOCKED</v>
      </c>
      <c r="J144" s="6" t="str">
        <f t="shared" si="13"/>
        <v>F002Replacing Existing RisersCW 2130-R12</v>
      </c>
      <c r="K144" s="7" t="e">
        <f>MATCH(J144,#REF!,0)</f>
        <v>#REF!</v>
      </c>
      <c r="L144" s="8" t="str">
        <f ca="1" t="shared" si="14"/>
        <v>,0</v>
      </c>
      <c r="M144" s="8" t="str">
        <f ca="1" t="shared" si="15"/>
        <v>C2</v>
      </c>
      <c r="N144" s="8" t="str">
        <f ca="1" t="shared" si="16"/>
        <v>C2</v>
      </c>
    </row>
    <row r="145" spans="1:14" ht="42" customHeight="1">
      <c r="A145" s="43" t="s">
        <v>290</v>
      </c>
      <c r="B145" s="52" t="s">
        <v>167</v>
      </c>
      <c r="C145" s="45" t="s">
        <v>295</v>
      </c>
      <c r="D145" s="46"/>
      <c r="E145" s="47" t="s">
        <v>87</v>
      </c>
      <c r="F145" s="48">
        <v>4</v>
      </c>
      <c r="G145" s="135"/>
      <c r="H145" s="49">
        <f>ROUND(G145*F145,2)</f>
        <v>0</v>
      </c>
      <c r="I145" s="9">
        <f ca="1" t="shared" si="12"/>
      </c>
      <c r="J145" s="6" t="str">
        <f t="shared" si="13"/>
        <v>F002APre-cast Concrete Risersvert. m</v>
      </c>
      <c r="K145" s="7" t="e">
        <f>MATCH(J145,#REF!,0)</f>
        <v>#REF!</v>
      </c>
      <c r="L145" s="8" t="str">
        <f ca="1" t="shared" si="14"/>
        <v>,0</v>
      </c>
      <c r="M145" s="8" t="str">
        <f ca="1" t="shared" si="15"/>
        <v>C2</v>
      </c>
      <c r="N145" s="8" t="str">
        <f ca="1" t="shared" si="16"/>
        <v>C2</v>
      </c>
    </row>
    <row r="146" spans="1:14" ht="42" customHeight="1">
      <c r="A146" s="43" t="s">
        <v>124</v>
      </c>
      <c r="B146" s="44" t="s">
        <v>460</v>
      </c>
      <c r="C146" s="45" t="s">
        <v>263</v>
      </c>
      <c r="D146" s="46" t="s">
        <v>1</v>
      </c>
      <c r="E146" s="47"/>
      <c r="F146" s="48"/>
      <c r="G146" s="51"/>
      <c r="H146" s="76"/>
      <c r="I146" s="9" t="str">
        <f ca="1" t="shared" si="12"/>
        <v>LOCKED</v>
      </c>
      <c r="J146" s="6" t="str">
        <f t="shared" si="13"/>
        <v>F003Lifter RingsCW 3210-R7</v>
      </c>
      <c r="K146" s="7" t="e">
        <f>MATCH(J146,#REF!,0)</f>
        <v>#REF!</v>
      </c>
      <c r="L146" s="8" t="str">
        <f ca="1" t="shared" si="14"/>
        <v>,0</v>
      </c>
      <c r="M146" s="8" t="str">
        <f ca="1" t="shared" si="15"/>
        <v>G</v>
      </c>
      <c r="N146" s="8" t="str">
        <f ca="1" t="shared" si="16"/>
        <v>C2</v>
      </c>
    </row>
    <row r="147" spans="1:14" ht="42" customHeight="1">
      <c r="A147" s="43" t="s">
        <v>126</v>
      </c>
      <c r="B147" s="52" t="s">
        <v>167</v>
      </c>
      <c r="C147" s="45" t="s">
        <v>374</v>
      </c>
      <c r="D147" s="46"/>
      <c r="E147" s="47" t="s">
        <v>85</v>
      </c>
      <c r="F147" s="48">
        <v>5</v>
      </c>
      <c r="G147" s="135"/>
      <c r="H147" s="49">
        <f>ROUND(G147*F147,2)</f>
        <v>0</v>
      </c>
      <c r="I147" s="9">
        <f ca="1" t="shared" si="12"/>
      </c>
      <c r="J147" s="6" t="str">
        <f t="shared" si="13"/>
        <v>F00551 mmeach</v>
      </c>
      <c r="K147" s="7" t="e">
        <f>MATCH(J147,#REF!,0)</f>
        <v>#REF!</v>
      </c>
      <c r="L147" s="8" t="str">
        <f ca="1" t="shared" si="14"/>
        <v>,0</v>
      </c>
      <c r="M147" s="8" t="str">
        <f ca="1" t="shared" si="15"/>
        <v>C2</v>
      </c>
      <c r="N147" s="8" t="str">
        <f ca="1" t="shared" si="16"/>
        <v>C2</v>
      </c>
    </row>
    <row r="148" spans="1:14" ht="42" customHeight="1">
      <c r="A148" s="43" t="s">
        <v>129</v>
      </c>
      <c r="B148" s="44" t="s">
        <v>461</v>
      </c>
      <c r="C148" s="45" t="s">
        <v>261</v>
      </c>
      <c r="D148" s="46" t="s">
        <v>1</v>
      </c>
      <c r="E148" s="47" t="s">
        <v>85</v>
      </c>
      <c r="F148" s="48">
        <v>20</v>
      </c>
      <c r="G148" s="135"/>
      <c r="H148" s="49">
        <f>ROUND(G148*F148,2)</f>
        <v>0</v>
      </c>
      <c r="I148" s="9">
        <f ca="1" t="shared" si="12"/>
      </c>
      <c r="J148" s="6" t="str">
        <f t="shared" si="13"/>
        <v>F009Adjustment of Valve BoxesCW 3210-R7each</v>
      </c>
      <c r="K148" s="7" t="e">
        <f>MATCH(J148,#REF!,0)</f>
        <v>#REF!</v>
      </c>
      <c r="L148" s="8" t="str">
        <f ca="1" t="shared" si="14"/>
        <v>,0</v>
      </c>
      <c r="M148" s="8" t="str">
        <f ca="1" t="shared" si="15"/>
        <v>C2</v>
      </c>
      <c r="N148" s="8" t="str">
        <f ca="1" t="shared" si="16"/>
        <v>C2</v>
      </c>
    </row>
    <row r="149" spans="1:14" ht="42" customHeight="1">
      <c r="A149" s="43" t="s">
        <v>224</v>
      </c>
      <c r="B149" s="44" t="s">
        <v>462</v>
      </c>
      <c r="C149" s="45" t="s">
        <v>264</v>
      </c>
      <c r="D149" s="46" t="s">
        <v>1</v>
      </c>
      <c r="E149" s="47" t="s">
        <v>85</v>
      </c>
      <c r="F149" s="48">
        <v>1</v>
      </c>
      <c r="G149" s="135"/>
      <c r="H149" s="49">
        <f>ROUND(G149*F149,2)</f>
        <v>0</v>
      </c>
      <c r="I149" s="9">
        <f ca="1" t="shared" si="12"/>
      </c>
      <c r="J149" s="6" t="str">
        <f t="shared" si="13"/>
        <v>F010Valve Box ExtensionsCW 3210-R7each</v>
      </c>
      <c r="K149" s="7" t="e">
        <f>MATCH(J149,#REF!,0)</f>
        <v>#REF!</v>
      </c>
      <c r="L149" s="8" t="str">
        <f ca="1" t="shared" si="14"/>
        <v>,0</v>
      </c>
      <c r="M149" s="8" t="str">
        <f ca="1" t="shared" si="15"/>
        <v>C2</v>
      </c>
      <c r="N149" s="8" t="str">
        <f ca="1" t="shared" si="16"/>
        <v>C2</v>
      </c>
    </row>
    <row r="150" spans="1:14" ht="42" customHeight="1">
      <c r="A150" s="43" t="s">
        <v>130</v>
      </c>
      <c r="B150" s="44" t="s">
        <v>463</v>
      </c>
      <c r="C150" s="45" t="s">
        <v>262</v>
      </c>
      <c r="D150" s="46" t="s">
        <v>1</v>
      </c>
      <c r="E150" s="47" t="s">
        <v>85</v>
      </c>
      <c r="F150" s="48">
        <v>5</v>
      </c>
      <c r="G150" s="135"/>
      <c r="H150" s="49">
        <f>ROUND(G150*F150,2)</f>
        <v>0</v>
      </c>
      <c r="I150" s="9">
        <f ca="1" t="shared" si="12"/>
      </c>
      <c r="J150" s="6" t="str">
        <f t="shared" si="13"/>
        <v>F011Adjustment of Curb Stop BoxesCW 3210-R7each</v>
      </c>
      <c r="K150" s="7" t="e">
        <f>MATCH(J150,#REF!,0)</f>
        <v>#REF!</v>
      </c>
      <c r="L150" s="8" t="str">
        <f ca="1" t="shared" si="14"/>
        <v>,0</v>
      </c>
      <c r="M150" s="8" t="str">
        <f ca="1" t="shared" si="15"/>
        <v>C2</v>
      </c>
      <c r="N150" s="8" t="str">
        <f ca="1" t="shared" si="16"/>
        <v>C2</v>
      </c>
    </row>
    <row r="151" spans="1:14" ht="47.25" customHeight="1">
      <c r="A151" s="43" t="s">
        <v>3</v>
      </c>
      <c r="B151" s="44" t="s">
        <v>464</v>
      </c>
      <c r="C151" s="45" t="s">
        <v>4</v>
      </c>
      <c r="D151" s="46" t="s">
        <v>1</v>
      </c>
      <c r="E151" s="47" t="s">
        <v>85</v>
      </c>
      <c r="F151" s="48">
        <v>2</v>
      </c>
      <c r="G151" s="135"/>
      <c r="H151" s="49">
        <f>ROUND(G151*F151,2)</f>
        <v>0</v>
      </c>
      <c r="I151" s="9">
        <f ca="1" t="shared" si="12"/>
      </c>
      <c r="J151" s="6" t="str">
        <f t="shared" si="13"/>
        <v>F028Adjustment of Traffic Signal Service Box FramesCW 3210-R7each</v>
      </c>
      <c r="K151" s="7" t="e">
        <f>MATCH(J151,#REF!,0)</f>
        <v>#REF!</v>
      </c>
      <c r="L151" s="8" t="str">
        <f ca="1" t="shared" si="14"/>
        <v>,0</v>
      </c>
      <c r="M151" s="8" t="str">
        <f ca="1" t="shared" si="15"/>
        <v>C2</v>
      </c>
      <c r="N151" s="8" t="str">
        <f ca="1" t="shared" si="16"/>
        <v>C2</v>
      </c>
    </row>
    <row r="152" spans="1:14" ht="36" customHeight="1">
      <c r="A152" s="19"/>
      <c r="B152" s="84"/>
      <c r="C152" s="56" t="s">
        <v>106</v>
      </c>
      <c r="D152" s="40"/>
      <c r="E152" s="83"/>
      <c r="F152" s="48"/>
      <c r="G152" s="141"/>
      <c r="H152" s="42"/>
      <c r="I152" s="9" t="str">
        <f ca="1" t="shared" si="12"/>
        <v>LOCKED</v>
      </c>
      <c r="J152" s="6" t="str">
        <f t="shared" si="13"/>
        <v>LANDSCAPING</v>
      </c>
      <c r="K152" s="7" t="e">
        <f>MATCH(J152,#REF!,0)</f>
        <v>#REF!</v>
      </c>
      <c r="L152" s="8" t="str">
        <f ca="1" t="shared" si="14"/>
        <v>,0</v>
      </c>
      <c r="M152" s="8" t="str">
        <f ca="1" t="shared" si="15"/>
        <v>C2</v>
      </c>
      <c r="N152" s="8" t="str">
        <f ca="1" t="shared" si="16"/>
        <v>C2</v>
      </c>
    </row>
    <row r="153" spans="1:14" ht="30.75" customHeight="1">
      <c r="A153" s="58" t="s">
        <v>365</v>
      </c>
      <c r="B153" s="44" t="s">
        <v>465</v>
      </c>
      <c r="C153" s="45" t="s">
        <v>466</v>
      </c>
      <c r="D153" s="46" t="s">
        <v>467</v>
      </c>
      <c r="E153" s="47" t="s">
        <v>82</v>
      </c>
      <c r="F153" s="48">
        <v>400</v>
      </c>
      <c r="G153" s="135"/>
      <c r="H153" s="49">
        <f>ROUND(G153*F153,2)</f>
        <v>0</v>
      </c>
      <c r="I153" s="9">
        <f ca="1" t="shared" si="12"/>
      </c>
      <c r="J153" s="6" t="str">
        <f t="shared" si="13"/>
        <v>G005Salt Tolerant Grass SeedingE12.m²</v>
      </c>
      <c r="K153" s="7" t="e">
        <f>MATCH(J153,#REF!,0)</f>
        <v>#REF!</v>
      </c>
      <c r="L153" s="8" t="str">
        <f ca="1" t="shared" si="14"/>
        <v>,0</v>
      </c>
      <c r="M153" s="8" t="str">
        <f ca="1" t="shared" si="15"/>
        <v>C2</v>
      </c>
      <c r="N153" s="8" t="str">
        <f ca="1" t="shared" si="16"/>
        <v>C2</v>
      </c>
    </row>
    <row r="154" spans="1:14" ht="27.75" customHeight="1">
      <c r="A154" s="19"/>
      <c r="B154" s="84"/>
      <c r="C154" s="56" t="s">
        <v>89</v>
      </c>
      <c r="D154" s="40"/>
      <c r="E154" s="83"/>
      <c r="F154" s="48"/>
      <c r="G154" s="141"/>
      <c r="H154" s="42"/>
      <c r="I154" s="9" t="str">
        <f ca="1" t="shared" si="12"/>
        <v>LOCKED</v>
      </c>
      <c r="J154" s="6" t="str">
        <f t="shared" si="13"/>
        <v>MISCELLANEOUS</v>
      </c>
      <c r="K154" s="7" t="e">
        <f>MATCH(J154,#REF!,0)</f>
        <v>#REF!</v>
      </c>
      <c r="L154" s="8" t="str">
        <f ca="1" t="shared" si="14"/>
        <v>,0</v>
      </c>
      <c r="M154" s="8" t="str">
        <f ca="1" t="shared" si="15"/>
        <v>C2</v>
      </c>
      <c r="N154" s="8" t="str">
        <f ca="1" t="shared" si="16"/>
        <v>C2</v>
      </c>
    </row>
    <row r="155" spans="1:14" ht="42" customHeight="1">
      <c r="A155" s="85"/>
      <c r="B155" s="44" t="s">
        <v>468</v>
      </c>
      <c r="C155" s="86" t="s">
        <v>469</v>
      </c>
      <c r="D155" s="46" t="s">
        <v>470</v>
      </c>
      <c r="E155" s="47" t="s">
        <v>82</v>
      </c>
      <c r="F155" s="48">
        <v>80</v>
      </c>
      <c r="G155" s="135"/>
      <c r="H155" s="49">
        <f aca="true" t="shared" si="17" ref="H155:H160">ROUND(G155*F155,2)</f>
        <v>0</v>
      </c>
      <c r="I155" s="9">
        <f ca="1" t="shared" si="12"/>
      </c>
      <c r="J155" s="6" t="str">
        <f t="shared" si="13"/>
        <v>Insulation in Subdrain Trenches and Catchbasin ExcavationsE18.m²</v>
      </c>
      <c r="K155" s="7" t="e">
        <f>MATCH(J155,#REF!,0)</f>
        <v>#REF!</v>
      </c>
      <c r="L155" s="8" t="str">
        <f ca="1" t="shared" si="14"/>
        <v>,0</v>
      </c>
      <c r="M155" s="8" t="str">
        <f ca="1" t="shared" si="15"/>
        <v>C2</v>
      </c>
      <c r="N155" s="8" t="str">
        <f ca="1" t="shared" si="16"/>
        <v>C2</v>
      </c>
    </row>
    <row r="156" spans="1:14" ht="42" customHeight="1">
      <c r="A156" s="85"/>
      <c r="B156" s="44" t="s">
        <v>471</v>
      </c>
      <c r="C156" s="86" t="s">
        <v>472</v>
      </c>
      <c r="D156" s="46" t="s">
        <v>473</v>
      </c>
      <c r="E156" s="47" t="s">
        <v>84</v>
      </c>
      <c r="F156" s="48">
        <v>50</v>
      </c>
      <c r="G156" s="135"/>
      <c r="H156" s="49">
        <f t="shared" si="17"/>
        <v>0</v>
      </c>
      <c r="I156" s="9">
        <f ca="1" t="shared" si="12"/>
      </c>
      <c r="J156" s="6" t="str">
        <f t="shared" si="13"/>
        <v>Asphalt Patching of Full-Depth Concrete RepairsE21.tonne</v>
      </c>
      <c r="K156" s="7" t="e">
        <f>MATCH(J156,#REF!,0)</f>
        <v>#REF!</v>
      </c>
      <c r="L156" s="8" t="str">
        <f ca="1" t="shared" si="14"/>
        <v>,0</v>
      </c>
      <c r="M156" s="8" t="str">
        <f ca="1" t="shared" si="15"/>
        <v>C2</v>
      </c>
      <c r="N156" s="8" t="str">
        <f ca="1" t="shared" si="16"/>
        <v>C2</v>
      </c>
    </row>
    <row r="157" spans="1:14" ht="42" customHeight="1">
      <c r="A157" s="85"/>
      <c r="B157" s="44" t="s">
        <v>474</v>
      </c>
      <c r="C157" s="86" t="s">
        <v>475</v>
      </c>
      <c r="D157" s="46" t="s">
        <v>476</v>
      </c>
      <c r="E157" s="47" t="s">
        <v>85</v>
      </c>
      <c r="F157" s="48">
        <v>4</v>
      </c>
      <c r="G157" s="135"/>
      <c r="H157" s="49">
        <f t="shared" si="17"/>
        <v>0</v>
      </c>
      <c r="I157" s="9">
        <f ca="1" t="shared" si="12"/>
      </c>
      <c r="J157" s="6" t="str">
        <f t="shared" si="13"/>
        <v>Removal and Salvage of Banner PolesE22.each</v>
      </c>
      <c r="K157" s="7" t="e">
        <f>MATCH(J157,#REF!,0)</f>
        <v>#REF!</v>
      </c>
      <c r="L157" s="8" t="str">
        <f ca="1" t="shared" si="14"/>
        <v>,0</v>
      </c>
      <c r="M157" s="8" t="str">
        <f ca="1" t="shared" si="15"/>
        <v>C2</v>
      </c>
      <c r="N157" s="8" t="str">
        <f ca="1" t="shared" si="16"/>
        <v>C2</v>
      </c>
    </row>
    <row r="158" spans="1:14" ht="42" customHeight="1">
      <c r="A158" s="85"/>
      <c r="B158" s="44" t="s">
        <v>477</v>
      </c>
      <c r="C158" s="86" t="s">
        <v>478</v>
      </c>
      <c r="D158" s="46" t="s">
        <v>479</v>
      </c>
      <c r="E158" s="47" t="s">
        <v>85</v>
      </c>
      <c r="F158" s="48">
        <v>10</v>
      </c>
      <c r="G158" s="135"/>
      <c r="H158" s="49">
        <f t="shared" si="17"/>
        <v>0</v>
      </c>
      <c r="I158" s="9">
        <f ca="1" t="shared" si="12"/>
      </c>
      <c r="J158" s="6" t="str">
        <f t="shared" si="13"/>
        <v>Adjustment of Sprinkler HeadsE23.each</v>
      </c>
      <c r="K158" s="7" t="e">
        <f>MATCH(J158,#REF!,0)</f>
        <v>#REF!</v>
      </c>
      <c r="L158" s="8" t="str">
        <f ca="1" t="shared" si="14"/>
        <v>,0</v>
      </c>
      <c r="M158" s="8" t="str">
        <f ca="1" t="shared" si="15"/>
        <v>C2</v>
      </c>
      <c r="N158" s="8" t="str">
        <f ca="1" t="shared" si="16"/>
        <v>C2</v>
      </c>
    </row>
    <row r="159" spans="1:14" ht="42" customHeight="1">
      <c r="A159" s="85"/>
      <c r="B159" s="44" t="s">
        <v>480</v>
      </c>
      <c r="C159" s="86" t="s">
        <v>481</v>
      </c>
      <c r="D159" s="46" t="s">
        <v>482</v>
      </c>
      <c r="E159" s="47" t="s">
        <v>85</v>
      </c>
      <c r="F159" s="48">
        <v>5</v>
      </c>
      <c r="G159" s="135"/>
      <c r="H159" s="49">
        <f t="shared" si="17"/>
        <v>0</v>
      </c>
      <c r="I159" s="9">
        <f ca="1" t="shared" si="12"/>
      </c>
      <c r="J159" s="6" t="str">
        <f t="shared" si="13"/>
        <v>Tree RemovalCW 3010 &amp; E24.each</v>
      </c>
      <c r="K159" s="7" t="e">
        <f>MATCH(J159,#REF!,0)</f>
        <v>#REF!</v>
      </c>
      <c r="L159" s="8" t="str">
        <f ca="1" t="shared" si="14"/>
        <v>,0</v>
      </c>
      <c r="M159" s="8" t="str">
        <f ca="1" t="shared" si="15"/>
        <v>C2</v>
      </c>
      <c r="N159" s="8" t="str">
        <f ca="1" t="shared" si="16"/>
        <v>C2</v>
      </c>
    </row>
    <row r="160" spans="1:14" ht="42" customHeight="1">
      <c r="A160" s="85"/>
      <c r="B160" s="59" t="s">
        <v>483</v>
      </c>
      <c r="C160" s="87" t="s">
        <v>484</v>
      </c>
      <c r="D160" s="61" t="s">
        <v>485</v>
      </c>
      <c r="E160" s="62" t="s">
        <v>486</v>
      </c>
      <c r="F160" s="63">
        <v>35</v>
      </c>
      <c r="G160" s="135"/>
      <c r="H160" s="65">
        <f t="shared" si="17"/>
        <v>0</v>
      </c>
      <c r="I160" s="9">
        <f ca="1" t="shared" si="12"/>
      </c>
      <c r="J160" s="6" t="str">
        <f t="shared" si="13"/>
        <v>Relocation of Parking FenceE25.lin.m</v>
      </c>
      <c r="K160" s="7" t="e">
        <f>MATCH(J160,#REF!,0)</f>
        <v>#REF!</v>
      </c>
      <c r="L160" s="8" t="str">
        <f ca="1" t="shared" si="14"/>
        <v>,0</v>
      </c>
      <c r="M160" s="8" t="str">
        <f ca="1" t="shared" si="15"/>
        <v>C2</v>
      </c>
      <c r="N160" s="8" t="str">
        <f ca="1" t="shared" si="16"/>
        <v>C2</v>
      </c>
    </row>
    <row r="161" spans="1:14" ht="42" customHeight="1">
      <c r="A161" s="19"/>
      <c r="B161" s="84"/>
      <c r="C161" s="56" t="s">
        <v>487</v>
      </c>
      <c r="D161" s="40"/>
      <c r="E161" s="83"/>
      <c r="F161" s="48"/>
      <c r="G161" s="141"/>
      <c r="H161" s="42"/>
      <c r="I161" s="9" t="str">
        <f ca="1" t="shared" si="12"/>
        <v>LOCKED</v>
      </c>
      <c r="J161" s="6" t="str">
        <f t="shared" si="13"/>
        <v>MISCELLANEOUS (Cont'd)</v>
      </c>
      <c r="K161" s="7" t="e">
        <f>MATCH(J161,#REF!,0)</f>
        <v>#REF!</v>
      </c>
      <c r="L161" s="8" t="str">
        <f ca="1" t="shared" si="14"/>
        <v>,0</v>
      </c>
      <c r="M161" s="8" t="str">
        <f ca="1" t="shared" si="15"/>
        <v>C2</v>
      </c>
      <c r="N161" s="8" t="str">
        <f ca="1" t="shared" si="16"/>
        <v>C2</v>
      </c>
    </row>
    <row r="162" spans="1:14" ht="42" customHeight="1">
      <c r="A162" s="88"/>
      <c r="B162" s="89" t="s">
        <v>488</v>
      </c>
      <c r="C162" s="90" t="s">
        <v>489</v>
      </c>
      <c r="D162" s="91" t="s">
        <v>490</v>
      </c>
      <c r="E162" s="92" t="s">
        <v>85</v>
      </c>
      <c r="F162" s="93">
        <v>15</v>
      </c>
      <c r="G162" s="135"/>
      <c r="H162" s="94">
        <f>ROUND(G162*F162,2)</f>
        <v>0</v>
      </c>
      <c r="I162" s="9">
        <f ca="1" t="shared" si="12"/>
      </c>
      <c r="J162" s="6" t="str">
        <f t="shared" si="13"/>
        <v>CP Protection WorksE26.each</v>
      </c>
      <c r="K162" s="7" t="e">
        <f>MATCH(J162,#REF!,0)</f>
        <v>#REF!</v>
      </c>
      <c r="L162" s="8" t="str">
        <f ca="1" t="shared" si="14"/>
        <v>,0</v>
      </c>
      <c r="M162" s="8" t="str">
        <f ca="1" t="shared" si="15"/>
        <v>C2</v>
      </c>
      <c r="N162" s="8" t="str">
        <f ca="1" t="shared" si="16"/>
        <v>C2</v>
      </c>
    </row>
    <row r="163" spans="1:14" s="37" customFormat="1" ht="42" customHeight="1" thickBot="1">
      <c r="A163" s="95"/>
      <c r="B163" s="96" t="str">
        <f>+B6</f>
        <v>A</v>
      </c>
      <c r="C163" s="118" t="str">
        <f>+C6</f>
        <v>LOGAN AVENUE RECONSTRUCTION AND ASSOCIATED WORKS</v>
      </c>
      <c r="D163" s="119"/>
      <c r="E163" s="119"/>
      <c r="F163" s="120"/>
      <c r="G163" s="142" t="s">
        <v>491</v>
      </c>
      <c r="H163" s="97">
        <f>SUM(H7:H162)</f>
        <v>0</v>
      </c>
      <c r="I163" s="9" t="str">
        <f ca="1" t="shared" si="12"/>
        <v>LOCKED</v>
      </c>
      <c r="J163" s="6" t="str">
        <f t="shared" si="13"/>
        <v>LOGAN AVENUE RECONSTRUCTION AND ASSOCIATED WORKS</v>
      </c>
      <c r="K163" s="7" t="e">
        <f>MATCH(J163,#REF!,0)</f>
        <v>#REF!</v>
      </c>
      <c r="L163" s="8" t="str">
        <f ca="1" t="shared" si="14"/>
        <v>G</v>
      </c>
      <c r="M163" s="8" t="str">
        <f ca="1" t="shared" si="15"/>
        <v>C2</v>
      </c>
      <c r="N163" s="8" t="str">
        <f ca="1" t="shared" si="16"/>
        <v>C2</v>
      </c>
    </row>
    <row r="164" spans="1:14" ht="42" customHeight="1" thickTop="1">
      <c r="A164" s="35"/>
      <c r="B164" s="98" t="s">
        <v>270</v>
      </c>
      <c r="C164" s="121" t="s">
        <v>492</v>
      </c>
      <c r="D164" s="121"/>
      <c r="E164" s="121"/>
      <c r="F164" s="121"/>
      <c r="G164" s="121"/>
      <c r="H164" s="122"/>
      <c r="I164" s="9" t="str">
        <f ca="1" t="shared" si="12"/>
        <v>LOCKED</v>
      </c>
      <c r="J164" s="6" t="str">
        <f t="shared" si="13"/>
        <v>McPHILLIPS STREET NORTHBOUND - NOTRE DAME AVENUE / LOGAN AVENUE</v>
      </c>
      <c r="K164" s="7" t="e">
        <f>MATCH(J164,#REF!,0)</f>
        <v>#REF!</v>
      </c>
      <c r="L164" s="8" t="str">
        <f ca="1" t="shared" si="14"/>
        <v>G</v>
      </c>
      <c r="M164" s="8" t="str">
        <f ca="1" t="shared" si="15"/>
        <v>G</v>
      </c>
      <c r="N164" s="8" t="str">
        <f ca="1" t="shared" si="16"/>
        <v>G</v>
      </c>
    </row>
    <row r="165" spans="1:14" ht="42" customHeight="1">
      <c r="A165" s="19"/>
      <c r="B165" s="38"/>
      <c r="C165" s="75" t="s">
        <v>400</v>
      </c>
      <c r="D165" s="40"/>
      <c r="E165" s="57"/>
      <c r="F165" s="40"/>
      <c r="G165" s="141"/>
      <c r="H165" s="42"/>
      <c r="I165" s="9" t="str">
        <f ca="1" t="shared" si="12"/>
        <v>LOCKED</v>
      </c>
      <c r="J165" s="6" t="str">
        <f t="shared" si="13"/>
        <v>ROADWORKS - RENEWALS</v>
      </c>
      <c r="K165" s="7" t="e">
        <f>MATCH(J165,#REF!,0)</f>
        <v>#REF!</v>
      </c>
      <c r="L165" s="8" t="str">
        <f ca="1" t="shared" si="14"/>
        <v>F0</v>
      </c>
      <c r="M165" s="8" t="str">
        <f ca="1" t="shared" si="15"/>
        <v>C2</v>
      </c>
      <c r="N165" s="8" t="str">
        <f ca="1" t="shared" si="16"/>
        <v>C2</v>
      </c>
    </row>
    <row r="166" spans="1:14" ht="38.25" customHeight="1">
      <c r="A166" s="58" t="s">
        <v>324</v>
      </c>
      <c r="B166" s="44" t="s">
        <v>55</v>
      </c>
      <c r="C166" s="45" t="s">
        <v>229</v>
      </c>
      <c r="D166" s="46" t="s">
        <v>296</v>
      </c>
      <c r="E166" s="47"/>
      <c r="F166" s="54"/>
      <c r="G166" s="51"/>
      <c r="H166" s="49"/>
      <c r="I166" s="9" t="str">
        <f ca="1" t="shared" si="12"/>
        <v>LOCKED</v>
      </c>
      <c r="J166" s="6" t="str">
        <f t="shared" si="13"/>
        <v>B034-24Slab Replacement - Early Opening (24 hour)CW 3230-R6</v>
      </c>
      <c r="K166" s="7" t="e">
        <f>MATCH(J166,#REF!,0)</f>
        <v>#REF!</v>
      </c>
      <c r="L166" s="8" t="str">
        <f ca="1" t="shared" si="14"/>
        <v>F0</v>
      </c>
      <c r="M166" s="8" t="str">
        <f ca="1" t="shared" si="15"/>
        <v>G</v>
      </c>
      <c r="N166" s="8" t="str">
        <f ca="1" t="shared" si="16"/>
        <v>C2</v>
      </c>
    </row>
    <row r="167" spans="1:14" ht="42" customHeight="1">
      <c r="A167" s="58" t="s">
        <v>325</v>
      </c>
      <c r="B167" s="52" t="s">
        <v>167</v>
      </c>
      <c r="C167" s="45" t="s">
        <v>99</v>
      </c>
      <c r="D167" s="46" t="s">
        <v>77</v>
      </c>
      <c r="E167" s="47" t="s">
        <v>82</v>
      </c>
      <c r="F167" s="48">
        <v>240</v>
      </c>
      <c r="G167" s="135"/>
      <c r="H167" s="49">
        <f>ROUND(G167*F167,2)</f>
        <v>0</v>
      </c>
      <c r="I167" s="9">
        <f ca="1" t="shared" si="12"/>
      </c>
      <c r="J167" s="6" t="str">
        <f t="shared" si="13"/>
        <v>B041-24200 mm Concrete Pavement (Reinforced)m²</v>
      </c>
      <c r="K167" s="7" t="e">
        <f>MATCH(J167,#REF!,0)</f>
        <v>#REF!</v>
      </c>
      <c r="L167" s="8" t="str">
        <f ca="1" t="shared" si="14"/>
        <v>,0</v>
      </c>
      <c r="M167" s="8" t="str">
        <f ca="1" t="shared" si="15"/>
        <v>C2</v>
      </c>
      <c r="N167" s="8" t="str">
        <f ca="1" t="shared" si="16"/>
        <v>C2</v>
      </c>
    </row>
    <row r="168" spans="1:14" ht="39" customHeight="1">
      <c r="A168" s="58" t="s">
        <v>326</v>
      </c>
      <c r="B168" s="44" t="s">
        <v>56</v>
      </c>
      <c r="C168" s="45" t="s">
        <v>493</v>
      </c>
      <c r="D168" s="46" t="s">
        <v>296</v>
      </c>
      <c r="E168" s="47"/>
      <c r="F168" s="48"/>
      <c r="G168" s="51"/>
      <c r="H168" s="49"/>
      <c r="I168" s="9" t="str">
        <f ca="1" t="shared" si="12"/>
        <v>LOCKED</v>
      </c>
      <c r="J168" s="6" t="str">
        <f t="shared" si="13"/>
        <v>B047-24Partial Slab Patches - Early Opening (24 hour)CW 3230-R6</v>
      </c>
      <c r="K168" s="7" t="e">
        <f>MATCH(J168,#REF!,0)</f>
        <v>#REF!</v>
      </c>
      <c r="L168" s="8" t="str">
        <f ca="1" t="shared" si="14"/>
        <v>,0</v>
      </c>
      <c r="M168" s="8" t="str">
        <f ca="1" t="shared" si="15"/>
        <v>G</v>
      </c>
      <c r="N168" s="8" t="str">
        <f ca="1" t="shared" si="16"/>
        <v>C2</v>
      </c>
    </row>
    <row r="169" spans="1:14" ht="39" customHeight="1">
      <c r="A169" s="58" t="s">
        <v>327</v>
      </c>
      <c r="B169" s="52" t="s">
        <v>167</v>
      </c>
      <c r="C169" s="45" t="s">
        <v>95</v>
      </c>
      <c r="D169" s="46"/>
      <c r="E169" s="47" t="s">
        <v>82</v>
      </c>
      <c r="F169" s="48">
        <v>20</v>
      </c>
      <c r="G169" s="135"/>
      <c r="H169" s="49">
        <f>ROUND(G169*F169,2)</f>
        <v>0</v>
      </c>
      <c r="I169" s="9">
        <f ca="1" t="shared" si="12"/>
      </c>
      <c r="J169" s="6" t="str">
        <f t="shared" si="13"/>
        <v>B056-24200 mm Concrete Pavement (Type A)m²</v>
      </c>
      <c r="K169" s="7" t="e">
        <f>MATCH(J169,#REF!,0)</f>
        <v>#REF!</v>
      </c>
      <c r="L169" s="8" t="str">
        <f ca="1" t="shared" si="14"/>
        <v>,0</v>
      </c>
      <c r="M169" s="8" t="str">
        <f ca="1" t="shared" si="15"/>
        <v>C2</v>
      </c>
      <c r="N169" s="8" t="str">
        <f ca="1" t="shared" si="16"/>
        <v>C2</v>
      </c>
    </row>
    <row r="170" spans="1:14" ht="31.5" customHeight="1">
      <c r="A170" s="58" t="s">
        <v>328</v>
      </c>
      <c r="B170" s="52" t="s">
        <v>168</v>
      </c>
      <c r="C170" s="45" t="s">
        <v>96</v>
      </c>
      <c r="D170" s="46" t="s">
        <v>77</v>
      </c>
      <c r="E170" s="47" t="s">
        <v>82</v>
      </c>
      <c r="F170" s="48">
        <v>250</v>
      </c>
      <c r="G170" s="135"/>
      <c r="H170" s="49">
        <f>ROUND(G170*F170,2)</f>
        <v>0</v>
      </c>
      <c r="I170" s="9">
        <f ca="1" t="shared" si="12"/>
      </c>
      <c r="J170" s="6" t="str">
        <f t="shared" si="13"/>
        <v>B057-24200 mm Concrete Pavement (Type B)m²</v>
      </c>
      <c r="K170" s="7" t="e">
        <f>MATCH(J170,#REF!,0)</f>
        <v>#REF!</v>
      </c>
      <c r="L170" s="8" t="str">
        <f ca="1" t="shared" si="14"/>
        <v>,0</v>
      </c>
      <c r="M170" s="8" t="str">
        <f ca="1" t="shared" si="15"/>
        <v>C2</v>
      </c>
      <c r="N170" s="8" t="str">
        <f ca="1" t="shared" si="16"/>
        <v>C2</v>
      </c>
    </row>
    <row r="171" spans="1:14" ht="32.25" customHeight="1">
      <c r="A171" s="58" t="s">
        <v>329</v>
      </c>
      <c r="B171" s="52" t="s">
        <v>169</v>
      </c>
      <c r="C171" s="45" t="s">
        <v>97</v>
      </c>
      <c r="D171" s="46" t="s">
        <v>77</v>
      </c>
      <c r="E171" s="47" t="s">
        <v>82</v>
      </c>
      <c r="F171" s="48">
        <v>15</v>
      </c>
      <c r="G171" s="135"/>
      <c r="H171" s="49">
        <f>ROUND(G171*F171,2)</f>
        <v>0</v>
      </c>
      <c r="I171" s="9">
        <f ca="1" t="shared" si="12"/>
      </c>
      <c r="J171" s="6" t="str">
        <f t="shared" si="13"/>
        <v>B058-24200 mm Concrete Pavement (Type C)m²</v>
      </c>
      <c r="K171" s="7" t="e">
        <f>MATCH(J171,#REF!,0)</f>
        <v>#REF!</v>
      </c>
      <c r="L171" s="8" t="str">
        <f ca="1" t="shared" si="14"/>
        <v>,0</v>
      </c>
      <c r="M171" s="8" t="str">
        <f ca="1" t="shared" si="15"/>
        <v>C2</v>
      </c>
      <c r="N171" s="8" t="str">
        <f ca="1" t="shared" si="16"/>
        <v>C2</v>
      </c>
    </row>
    <row r="172" spans="1:14" ht="40.5" customHeight="1">
      <c r="A172" s="58" t="s">
        <v>330</v>
      </c>
      <c r="B172" s="52" t="s">
        <v>170</v>
      </c>
      <c r="C172" s="45" t="s">
        <v>98</v>
      </c>
      <c r="D172" s="46" t="s">
        <v>77</v>
      </c>
      <c r="E172" s="47" t="s">
        <v>82</v>
      </c>
      <c r="F172" s="48">
        <v>20</v>
      </c>
      <c r="G172" s="135"/>
      <c r="H172" s="49">
        <f>ROUND(G172*F172,2)</f>
        <v>0</v>
      </c>
      <c r="I172" s="9">
        <f ca="1" t="shared" si="12"/>
      </c>
      <c r="J172" s="6" t="str">
        <f t="shared" si="13"/>
        <v>B059-24200 mm Concrete Pavement (Type D)m²</v>
      </c>
      <c r="K172" s="7" t="e">
        <f>MATCH(J172,#REF!,0)</f>
        <v>#REF!</v>
      </c>
      <c r="L172" s="8" t="str">
        <f ca="1" t="shared" si="14"/>
        <v>,0</v>
      </c>
      <c r="M172" s="8" t="str">
        <f ca="1" t="shared" si="15"/>
        <v>C2</v>
      </c>
      <c r="N172" s="8" t="str">
        <f ca="1" t="shared" si="16"/>
        <v>C2</v>
      </c>
    </row>
    <row r="173" spans="1:14" ht="30.75" customHeight="1">
      <c r="A173" s="58" t="s">
        <v>142</v>
      </c>
      <c r="B173" s="44" t="s">
        <v>57</v>
      </c>
      <c r="C173" s="45" t="s">
        <v>66</v>
      </c>
      <c r="D173" s="46" t="s">
        <v>297</v>
      </c>
      <c r="E173" s="47"/>
      <c r="F173" s="48"/>
      <c r="G173" s="51"/>
      <c r="H173" s="49"/>
      <c r="I173" s="9" t="str">
        <f ca="1" t="shared" si="12"/>
        <v>LOCKED</v>
      </c>
      <c r="J173" s="6" t="str">
        <f t="shared" si="13"/>
        <v>B094Drilled DowelsCW 3230-R6</v>
      </c>
      <c r="K173" s="7" t="e">
        <f>MATCH(J173,#REF!,0)</f>
        <v>#REF!</v>
      </c>
      <c r="L173" s="8" t="str">
        <f ca="1" t="shared" si="14"/>
        <v>,0</v>
      </c>
      <c r="M173" s="8" t="str">
        <f ca="1" t="shared" si="15"/>
        <v>G</v>
      </c>
      <c r="N173" s="8" t="str">
        <f ca="1" t="shared" si="16"/>
        <v>C2</v>
      </c>
    </row>
    <row r="174" spans="1:14" ht="35.25" customHeight="1">
      <c r="A174" s="58" t="s">
        <v>143</v>
      </c>
      <c r="B174" s="52" t="s">
        <v>167</v>
      </c>
      <c r="C174" s="45" t="s">
        <v>93</v>
      </c>
      <c r="D174" s="46" t="s">
        <v>77</v>
      </c>
      <c r="E174" s="47" t="s">
        <v>85</v>
      </c>
      <c r="F174" s="48">
        <v>520</v>
      </c>
      <c r="G174" s="135"/>
      <c r="H174" s="49">
        <f>ROUND(G174*F174,2)</f>
        <v>0</v>
      </c>
      <c r="I174" s="9">
        <f ca="1" t="shared" si="12"/>
      </c>
      <c r="J174" s="6" t="str">
        <f t="shared" si="13"/>
        <v>B09519.1 mm Diametereach</v>
      </c>
      <c r="K174" s="7" t="e">
        <f>MATCH(J174,#REF!,0)</f>
        <v>#REF!</v>
      </c>
      <c r="L174" s="8" t="str">
        <f ca="1" t="shared" si="14"/>
        <v>,0</v>
      </c>
      <c r="M174" s="8" t="str">
        <f ca="1" t="shared" si="15"/>
        <v>C2</v>
      </c>
      <c r="N174" s="8" t="str">
        <f ca="1" t="shared" si="16"/>
        <v>C2</v>
      </c>
    </row>
    <row r="175" spans="1:14" ht="33.75" customHeight="1">
      <c r="A175" s="58" t="s">
        <v>145</v>
      </c>
      <c r="B175" s="44" t="s">
        <v>58</v>
      </c>
      <c r="C175" s="45" t="s">
        <v>67</v>
      </c>
      <c r="D175" s="46" t="s">
        <v>297</v>
      </c>
      <c r="E175" s="47"/>
      <c r="F175" s="48"/>
      <c r="G175" s="51"/>
      <c r="H175" s="49"/>
      <c r="I175" s="9" t="str">
        <f ca="1" t="shared" si="12"/>
        <v>LOCKED</v>
      </c>
      <c r="J175" s="6" t="str">
        <f t="shared" si="13"/>
        <v>B097Drilled Tie BarsCW 3230-R6</v>
      </c>
      <c r="K175" s="7" t="e">
        <f>MATCH(J175,#REF!,0)</f>
        <v>#REF!</v>
      </c>
      <c r="L175" s="8" t="str">
        <f ca="1" t="shared" si="14"/>
        <v>,0</v>
      </c>
      <c r="M175" s="8" t="str">
        <f ca="1" t="shared" si="15"/>
        <v>G</v>
      </c>
      <c r="N175" s="8" t="str">
        <f ca="1" t="shared" si="16"/>
        <v>C2</v>
      </c>
    </row>
    <row r="176" spans="1:14" ht="36.75" customHeight="1">
      <c r="A176" s="58" t="s">
        <v>146</v>
      </c>
      <c r="B176" s="52" t="s">
        <v>167</v>
      </c>
      <c r="C176" s="45" t="s">
        <v>92</v>
      </c>
      <c r="D176" s="46" t="s">
        <v>77</v>
      </c>
      <c r="E176" s="47" t="s">
        <v>85</v>
      </c>
      <c r="F176" s="48">
        <v>810</v>
      </c>
      <c r="G176" s="135"/>
      <c r="H176" s="49">
        <f>ROUND(G176*F176,2)</f>
        <v>0</v>
      </c>
      <c r="I176" s="9">
        <f ca="1" t="shared" si="12"/>
      </c>
      <c r="J176" s="6" t="str">
        <f t="shared" si="13"/>
        <v>B09820 M Deformed Tie Bareach</v>
      </c>
      <c r="K176" s="7" t="e">
        <f>MATCH(J176,#REF!,0)</f>
        <v>#REF!</v>
      </c>
      <c r="L176" s="8" t="str">
        <f ca="1" t="shared" si="14"/>
        <v>,0</v>
      </c>
      <c r="M176" s="8" t="str">
        <f ca="1" t="shared" si="15"/>
        <v>C2</v>
      </c>
      <c r="N176" s="8" t="str">
        <f ca="1" t="shared" si="16"/>
        <v>C2</v>
      </c>
    </row>
    <row r="177" spans="1:14" ht="32.25" customHeight="1">
      <c r="A177" s="58" t="s">
        <v>346</v>
      </c>
      <c r="B177" s="44" t="s">
        <v>59</v>
      </c>
      <c r="C177" s="45" t="s">
        <v>161</v>
      </c>
      <c r="D177" s="46" t="s">
        <v>403</v>
      </c>
      <c r="E177" s="47"/>
      <c r="F177" s="48"/>
      <c r="G177" s="51"/>
      <c r="H177" s="49"/>
      <c r="I177" s="9" t="str">
        <f ca="1" t="shared" si="12"/>
        <v>LOCKED</v>
      </c>
      <c r="J177" s="6" t="str">
        <f t="shared" si="13"/>
        <v>B114rlMiscellaneous Concrete Slab RenewalCW 3235-R8</v>
      </c>
      <c r="K177" s="7" t="e">
        <f>MATCH(J177,#REF!,0)</f>
        <v>#REF!</v>
      </c>
      <c r="L177" s="8" t="str">
        <f ca="1" t="shared" si="14"/>
        <v>,0</v>
      </c>
      <c r="M177" s="8" t="str">
        <f ca="1" t="shared" si="15"/>
        <v>G</v>
      </c>
      <c r="N177" s="8" t="str">
        <f ca="1" t="shared" si="16"/>
        <v>C2</v>
      </c>
    </row>
    <row r="178" spans="1:14" ht="33.75" customHeight="1">
      <c r="A178" s="58" t="s">
        <v>347</v>
      </c>
      <c r="B178" s="52" t="s">
        <v>167</v>
      </c>
      <c r="C178" s="45" t="s">
        <v>404</v>
      </c>
      <c r="D178" s="46" t="s">
        <v>194</v>
      </c>
      <c r="E178" s="47"/>
      <c r="F178" s="48"/>
      <c r="G178" s="51"/>
      <c r="H178" s="49"/>
      <c r="I178" s="9" t="str">
        <f ca="1" t="shared" si="12"/>
        <v>LOCKED</v>
      </c>
      <c r="J178" s="6" t="str">
        <f t="shared" si="13"/>
        <v>B118rl100 mm SidewalkSD-228A</v>
      </c>
      <c r="K178" s="7" t="e">
        <f>MATCH(J178,#REF!,0)</f>
        <v>#REF!</v>
      </c>
      <c r="L178" s="8" t="str">
        <f ca="1" t="shared" si="14"/>
        <v>,0</v>
      </c>
      <c r="M178" s="8" t="str">
        <f ca="1" t="shared" si="15"/>
        <v>G</v>
      </c>
      <c r="N178" s="8" t="str">
        <f ca="1" t="shared" si="16"/>
        <v>C2</v>
      </c>
    </row>
    <row r="179" spans="1:14" ht="35.25" customHeight="1">
      <c r="A179" s="58" t="s">
        <v>348</v>
      </c>
      <c r="B179" s="52" t="s">
        <v>298</v>
      </c>
      <c r="C179" s="45" t="s">
        <v>299</v>
      </c>
      <c r="D179" s="46"/>
      <c r="E179" s="47" t="s">
        <v>82</v>
      </c>
      <c r="F179" s="48">
        <v>20</v>
      </c>
      <c r="G179" s="135"/>
      <c r="H179" s="49">
        <f>ROUND(G179*F179,2)</f>
        <v>0</v>
      </c>
      <c r="I179" s="9">
        <f ca="1" t="shared" si="12"/>
      </c>
      <c r="J179" s="6" t="str">
        <f t="shared" si="13"/>
        <v>B119rlLess than 5 sq.m.m²</v>
      </c>
      <c r="K179" s="7" t="e">
        <f>MATCH(J179,#REF!,0)</f>
        <v>#REF!</v>
      </c>
      <c r="L179" s="8" t="str">
        <f ca="1" t="shared" si="14"/>
        <v>,0</v>
      </c>
      <c r="M179" s="8" t="str">
        <f ca="1" t="shared" si="15"/>
        <v>C2</v>
      </c>
      <c r="N179" s="8" t="str">
        <f ca="1" t="shared" si="16"/>
        <v>C2</v>
      </c>
    </row>
    <row r="180" spans="1:14" ht="35.25" customHeight="1">
      <c r="A180" s="58" t="s">
        <v>349</v>
      </c>
      <c r="B180" s="52" t="s">
        <v>300</v>
      </c>
      <c r="C180" s="45" t="s">
        <v>301</v>
      </c>
      <c r="D180" s="46"/>
      <c r="E180" s="47" t="s">
        <v>82</v>
      </c>
      <c r="F180" s="48">
        <v>80</v>
      </c>
      <c r="G180" s="135"/>
      <c r="H180" s="49">
        <f>ROUND(G180*F180,2)</f>
        <v>0</v>
      </c>
      <c r="I180" s="9">
        <f ca="1" t="shared" si="12"/>
      </c>
      <c r="J180" s="6" t="str">
        <f t="shared" si="13"/>
        <v>B120rl5 sq.m. to 20 sq.m.m²</v>
      </c>
      <c r="K180" s="7" t="e">
        <f>MATCH(J180,#REF!,0)</f>
        <v>#REF!</v>
      </c>
      <c r="L180" s="8" t="str">
        <f ca="1" t="shared" si="14"/>
        <v>,0</v>
      </c>
      <c r="M180" s="8" t="str">
        <f ca="1" t="shared" si="15"/>
        <v>C2</v>
      </c>
      <c r="N180" s="8" t="str">
        <f ca="1" t="shared" si="16"/>
        <v>C2</v>
      </c>
    </row>
    <row r="181" spans="1:14" ht="42" customHeight="1">
      <c r="A181" s="58" t="s">
        <v>350</v>
      </c>
      <c r="B181" s="52" t="s">
        <v>302</v>
      </c>
      <c r="C181" s="45" t="s">
        <v>303</v>
      </c>
      <c r="D181" s="46" t="s">
        <v>77</v>
      </c>
      <c r="E181" s="47" t="s">
        <v>82</v>
      </c>
      <c r="F181" s="48">
        <v>100</v>
      </c>
      <c r="G181" s="135"/>
      <c r="H181" s="49">
        <f>ROUND(G181*F181,2)</f>
        <v>0</v>
      </c>
      <c r="I181" s="9">
        <f ca="1" t="shared" si="12"/>
      </c>
      <c r="J181" s="6" t="str">
        <f t="shared" si="13"/>
        <v>B121rlGreater than 20 sq.m.m²</v>
      </c>
      <c r="K181" s="7" t="e">
        <f>MATCH(J181,#REF!,0)</f>
        <v>#REF!</v>
      </c>
      <c r="L181" s="8" t="str">
        <f ca="1" t="shared" si="14"/>
        <v>,0</v>
      </c>
      <c r="M181" s="8" t="str">
        <f ca="1" t="shared" si="15"/>
        <v>C2</v>
      </c>
      <c r="N181" s="8" t="str">
        <f ca="1" t="shared" si="16"/>
        <v>C2</v>
      </c>
    </row>
    <row r="182" spans="1:14" ht="35.25" customHeight="1">
      <c r="A182" s="58" t="s">
        <v>359</v>
      </c>
      <c r="B182" s="44" t="s">
        <v>64</v>
      </c>
      <c r="C182" s="45" t="s">
        <v>62</v>
      </c>
      <c r="D182" s="46" t="s">
        <v>353</v>
      </c>
      <c r="E182" s="47"/>
      <c r="F182" s="48"/>
      <c r="G182" s="51"/>
      <c r="H182" s="49"/>
      <c r="I182" s="9" t="str">
        <f ca="1" t="shared" si="12"/>
        <v>LOCKED</v>
      </c>
      <c r="J182" s="6" t="str">
        <f t="shared" si="13"/>
        <v>B154rlConcrete Curb RenewalCW 3240-R8</v>
      </c>
      <c r="K182" s="7" t="e">
        <f>MATCH(J182,#REF!,0)</f>
        <v>#REF!</v>
      </c>
      <c r="L182" s="8" t="str">
        <f ca="1" t="shared" si="14"/>
        <v>,0</v>
      </c>
      <c r="M182" s="8" t="str">
        <f ca="1" t="shared" si="15"/>
        <v>G</v>
      </c>
      <c r="N182" s="8" t="str">
        <f ca="1" t="shared" si="16"/>
        <v>C2</v>
      </c>
    </row>
    <row r="183" spans="1:14" ht="35.25" customHeight="1">
      <c r="A183" s="58" t="s">
        <v>360</v>
      </c>
      <c r="B183" s="52" t="s">
        <v>167</v>
      </c>
      <c r="C183" s="45" t="s">
        <v>407</v>
      </c>
      <c r="D183" s="46" t="s">
        <v>255</v>
      </c>
      <c r="E183" s="47"/>
      <c r="F183" s="48"/>
      <c r="G183" s="49"/>
      <c r="H183" s="49"/>
      <c r="I183" s="9" t="str">
        <f ca="1" t="shared" si="12"/>
        <v>LOCKED</v>
      </c>
      <c r="J183" s="6" t="str">
        <f t="shared" si="13"/>
        <v>B159rlBarrier (150 mm ht, Separate)SD-203A</v>
      </c>
      <c r="K183" s="7" t="e">
        <f>MATCH(J183,#REF!,0)</f>
        <v>#REF!</v>
      </c>
      <c r="L183" s="8" t="str">
        <f ca="1" t="shared" si="14"/>
        <v>,0</v>
      </c>
      <c r="M183" s="8" t="str">
        <f ca="1" t="shared" si="15"/>
        <v>C2</v>
      </c>
      <c r="N183" s="8" t="str">
        <f ca="1" t="shared" si="16"/>
        <v>C2</v>
      </c>
    </row>
    <row r="184" spans="1:14" ht="33.75" customHeight="1">
      <c r="A184" s="58" t="s">
        <v>361</v>
      </c>
      <c r="B184" s="52" t="s">
        <v>298</v>
      </c>
      <c r="C184" s="45" t="s">
        <v>304</v>
      </c>
      <c r="D184" s="46"/>
      <c r="E184" s="47" t="s">
        <v>86</v>
      </c>
      <c r="F184" s="48">
        <v>20</v>
      </c>
      <c r="G184" s="135"/>
      <c r="H184" s="49">
        <f>ROUND(G184*F184,2)</f>
        <v>0</v>
      </c>
      <c r="I184" s="9">
        <f ca="1" t="shared" si="12"/>
      </c>
      <c r="J184" s="6" t="str">
        <f t="shared" si="13"/>
        <v>B160rlLess than 3 mm</v>
      </c>
      <c r="K184" s="7" t="e">
        <f>MATCH(J184,#REF!,0)</f>
        <v>#REF!</v>
      </c>
      <c r="L184" s="8" t="str">
        <f ca="1" t="shared" si="14"/>
        <v>,0</v>
      </c>
      <c r="M184" s="8" t="str">
        <f ca="1" t="shared" si="15"/>
        <v>C2</v>
      </c>
      <c r="N184" s="8" t="str">
        <f ca="1" t="shared" si="16"/>
        <v>C2</v>
      </c>
    </row>
    <row r="185" spans="1:14" ht="42" customHeight="1">
      <c r="A185" s="58" t="s">
        <v>362</v>
      </c>
      <c r="B185" s="52" t="s">
        <v>300</v>
      </c>
      <c r="C185" s="45" t="s">
        <v>305</v>
      </c>
      <c r="D185" s="46"/>
      <c r="E185" s="47" t="s">
        <v>86</v>
      </c>
      <c r="F185" s="48">
        <v>80</v>
      </c>
      <c r="G185" s="135"/>
      <c r="H185" s="49">
        <f>ROUND(G185*F185,2)</f>
        <v>0</v>
      </c>
      <c r="I185" s="9">
        <f ca="1" t="shared" si="12"/>
      </c>
      <c r="J185" s="6" t="str">
        <f t="shared" si="13"/>
        <v>B161rl3 m to 30 mm</v>
      </c>
      <c r="K185" s="7" t="e">
        <f>MATCH(J185,#REF!,0)</f>
        <v>#REF!</v>
      </c>
      <c r="L185" s="8" t="str">
        <f ca="1" t="shared" si="14"/>
        <v>,0</v>
      </c>
      <c r="M185" s="8" t="str">
        <f ca="1" t="shared" si="15"/>
        <v>C2</v>
      </c>
      <c r="N185" s="8" t="str">
        <f ca="1" t="shared" si="16"/>
        <v>C2</v>
      </c>
    </row>
    <row r="186" spans="1:14" ht="42" customHeight="1">
      <c r="A186" s="58" t="s">
        <v>363</v>
      </c>
      <c r="B186" s="74" t="s">
        <v>168</v>
      </c>
      <c r="C186" s="60" t="s">
        <v>369</v>
      </c>
      <c r="D186" s="61" t="s">
        <v>306</v>
      </c>
      <c r="E186" s="62" t="s">
        <v>86</v>
      </c>
      <c r="F186" s="63">
        <v>30</v>
      </c>
      <c r="G186" s="135"/>
      <c r="H186" s="65">
        <f>ROUND(G186*F186,2)</f>
        <v>0</v>
      </c>
      <c r="I186" s="9">
        <f ca="1" t="shared" si="12"/>
      </c>
      <c r="J186" s="6" t="str">
        <f t="shared" si="13"/>
        <v>B214rlCurb Ramp (10-15 mm ht, Monolithic)SD-229C,Dm</v>
      </c>
      <c r="K186" s="7" t="e">
        <f>MATCH(J186,#REF!,0)</f>
        <v>#REF!</v>
      </c>
      <c r="L186" s="8" t="str">
        <f ca="1" t="shared" si="14"/>
        <v>,0</v>
      </c>
      <c r="M186" s="8" t="str">
        <f ca="1" t="shared" si="15"/>
        <v>C2</v>
      </c>
      <c r="N186" s="8" t="str">
        <f ca="1" t="shared" si="16"/>
        <v>C2</v>
      </c>
    </row>
    <row r="187" spans="1:14" ht="42" customHeight="1">
      <c r="A187" s="19"/>
      <c r="B187" s="38"/>
      <c r="C187" s="75" t="s">
        <v>494</v>
      </c>
      <c r="D187" s="40"/>
      <c r="E187" s="57"/>
      <c r="F187" s="40"/>
      <c r="G187" s="141"/>
      <c r="H187" s="42"/>
      <c r="I187" s="9" t="str">
        <f ca="1" t="shared" si="12"/>
        <v>LOCKED</v>
      </c>
      <c r="J187" s="6" t="str">
        <f t="shared" si="13"/>
        <v>ROADWORKS - RENEWALS (Cont'd.)</v>
      </c>
      <c r="K187" s="7" t="e">
        <f>MATCH(J187,#REF!,0)</f>
        <v>#REF!</v>
      </c>
      <c r="L187" s="8" t="str">
        <f ca="1" t="shared" si="14"/>
        <v>F0</v>
      </c>
      <c r="M187" s="8" t="str">
        <f ca="1" t="shared" si="15"/>
        <v>C2</v>
      </c>
      <c r="N187" s="8" t="str">
        <f ca="1" t="shared" si="16"/>
        <v>C2</v>
      </c>
    </row>
    <row r="188" spans="1:14" ht="42" customHeight="1">
      <c r="A188" s="58" t="s">
        <v>236</v>
      </c>
      <c r="B188" s="44" t="s">
        <v>184</v>
      </c>
      <c r="C188" s="45" t="s">
        <v>176</v>
      </c>
      <c r="D188" s="46" t="s">
        <v>319</v>
      </c>
      <c r="E188" s="73"/>
      <c r="F188" s="48"/>
      <c r="G188" s="51"/>
      <c r="H188" s="49"/>
      <c r="I188" s="9" t="str">
        <f ca="1" t="shared" si="12"/>
        <v>LOCKED</v>
      </c>
      <c r="J188" s="6" t="str">
        <f t="shared" si="13"/>
        <v>B190Construction of Asphaltic Concrete OverlayCW 3410-R8</v>
      </c>
      <c r="K188" s="7" t="e">
        <f>MATCH(J188,#REF!,0)</f>
        <v>#REF!</v>
      </c>
      <c r="L188" s="8" t="str">
        <f ca="1" t="shared" si="14"/>
        <v>,0</v>
      </c>
      <c r="M188" s="8" t="str">
        <f ca="1" t="shared" si="15"/>
        <v>G</v>
      </c>
      <c r="N188" s="8" t="str">
        <f ca="1" t="shared" si="16"/>
        <v>C2</v>
      </c>
    </row>
    <row r="189" spans="1:14" ht="42" customHeight="1">
      <c r="A189" s="58" t="s">
        <v>237</v>
      </c>
      <c r="B189" s="52" t="s">
        <v>167</v>
      </c>
      <c r="C189" s="45" t="s">
        <v>177</v>
      </c>
      <c r="D189" s="46"/>
      <c r="E189" s="47"/>
      <c r="F189" s="48"/>
      <c r="G189" s="51"/>
      <c r="H189" s="49"/>
      <c r="I189" s="9" t="str">
        <f ca="1" t="shared" si="12"/>
        <v>LOCKED</v>
      </c>
      <c r="J189" s="6" t="str">
        <f t="shared" si="13"/>
        <v>B191Main Line Paving</v>
      </c>
      <c r="K189" s="7" t="e">
        <f>MATCH(J189,#REF!,0)</f>
        <v>#REF!</v>
      </c>
      <c r="L189" s="8" t="str">
        <f ca="1" t="shared" si="14"/>
        <v>,0</v>
      </c>
      <c r="M189" s="8" t="str">
        <f ca="1" t="shared" si="15"/>
        <v>G</v>
      </c>
      <c r="N189" s="8" t="str">
        <f ca="1" t="shared" si="16"/>
        <v>C2</v>
      </c>
    </row>
    <row r="190" spans="1:14" ht="42" customHeight="1">
      <c r="A190" s="58" t="s">
        <v>238</v>
      </c>
      <c r="B190" s="52" t="s">
        <v>298</v>
      </c>
      <c r="C190" s="45" t="s">
        <v>307</v>
      </c>
      <c r="D190" s="46"/>
      <c r="E190" s="47" t="s">
        <v>84</v>
      </c>
      <c r="F190" s="48">
        <v>1600</v>
      </c>
      <c r="G190" s="135"/>
      <c r="H190" s="49">
        <f>ROUND(G190*F190,2)</f>
        <v>0</v>
      </c>
      <c r="I190" s="9">
        <f ca="1" t="shared" si="12"/>
      </c>
      <c r="J190" s="6" t="str">
        <f t="shared" si="13"/>
        <v>B193Type IAtonne</v>
      </c>
      <c r="K190" s="7" t="e">
        <f>MATCH(J190,#REF!,0)</f>
        <v>#REF!</v>
      </c>
      <c r="L190" s="8" t="str">
        <f ca="1" t="shared" si="14"/>
        <v>,0</v>
      </c>
      <c r="M190" s="8" t="str">
        <f ca="1" t="shared" si="15"/>
        <v>C2</v>
      </c>
      <c r="N190" s="8" t="str">
        <f ca="1" t="shared" si="16"/>
        <v>C2</v>
      </c>
    </row>
    <row r="191" spans="1:14" ht="42" customHeight="1">
      <c r="A191" s="58" t="s">
        <v>239</v>
      </c>
      <c r="B191" s="52" t="s">
        <v>168</v>
      </c>
      <c r="C191" s="45" t="s">
        <v>178</v>
      </c>
      <c r="D191" s="46"/>
      <c r="E191" s="47"/>
      <c r="F191" s="48"/>
      <c r="G191" s="51"/>
      <c r="H191" s="49"/>
      <c r="I191" s="9" t="str">
        <f ca="1" t="shared" si="12"/>
        <v>LOCKED</v>
      </c>
      <c r="J191" s="6" t="str">
        <f t="shared" si="13"/>
        <v>B194Tie-ins and Approaches</v>
      </c>
      <c r="K191" s="7" t="e">
        <f>MATCH(J191,#REF!,0)</f>
        <v>#REF!</v>
      </c>
      <c r="L191" s="8" t="str">
        <f ca="1" t="shared" si="14"/>
        <v>,0</v>
      </c>
      <c r="M191" s="8" t="str">
        <f ca="1" t="shared" si="15"/>
        <v>G</v>
      </c>
      <c r="N191" s="8" t="str">
        <f ca="1" t="shared" si="16"/>
        <v>C2</v>
      </c>
    </row>
    <row r="192" spans="1:14" ht="42" customHeight="1">
      <c r="A192" s="58" t="s">
        <v>240</v>
      </c>
      <c r="B192" s="52" t="s">
        <v>298</v>
      </c>
      <c r="C192" s="45" t="s">
        <v>307</v>
      </c>
      <c r="D192" s="46"/>
      <c r="E192" s="47" t="s">
        <v>84</v>
      </c>
      <c r="F192" s="48">
        <v>120</v>
      </c>
      <c r="G192" s="135"/>
      <c r="H192" s="49">
        <f>ROUND(G192*F192,2)</f>
        <v>0</v>
      </c>
      <c r="I192" s="9">
        <f ca="1" t="shared" si="12"/>
      </c>
      <c r="J192" s="6" t="str">
        <f t="shared" si="13"/>
        <v>B195Type IAtonne</v>
      </c>
      <c r="K192" s="7" t="e">
        <f>MATCH(J192,#REF!,0)</f>
        <v>#REF!</v>
      </c>
      <c r="L192" s="8" t="str">
        <f ca="1" t="shared" si="14"/>
        <v>,0</v>
      </c>
      <c r="M192" s="8" t="str">
        <f ca="1" t="shared" si="15"/>
        <v>C2</v>
      </c>
      <c r="N192" s="8" t="str">
        <f ca="1" t="shared" si="16"/>
        <v>C2</v>
      </c>
    </row>
    <row r="193" spans="1:14" ht="42" customHeight="1">
      <c r="A193" s="58" t="s">
        <v>241</v>
      </c>
      <c r="B193" s="44" t="s">
        <v>65</v>
      </c>
      <c r="C193" s="45" t="s">
        <v>34</v>
      </c>
      <c r="D193" s="46" t="s">
        <v>0</v>
      </c>
      <c r="E193" s="47"/>
      <c r="F193" s="48"/>
      <c r="G193" s="51"/>
      <c r="H193" s="49"/>
      <c r="I193" s="9" t="str">
        <f ca="1" t="shared" si="12"/>
        <v>LOCKED</v>
      </c>
      <c r="J193" s="6" t="str">
        <f t="shared" si="13"/>
        <v>B200Planing of PavementCW 3450-R5</v>
      </c>
      <c r="K193" s="7" t="e">
        <f>MATCH(J193,#REF!,0)</f>
        <v>#REF!</v>
      </c>
      <c r="L193" s="8" t="str">
        <f ca="1" t="shared" si="14"/>
        <v>,0</v>
      </c>
      <c r="M193" s="8" t="str">
        <f ca="1" t="shared" si="15"/>
        <v>G</v>
      </c>
      <c r="N193" s="8" t="str">
        <f ca="1" t="shared" si="16"/>
        <v>C2</v>
      </c>
    </row>
    <row r="194" spans="1:14" ht="42" customHeight="1">
      <c r="A194" s="58" t="s">
        <v>242</v>
      </c>
      <c r="B194" s="52" t="s">
        <v>167</v>
      </c>
      <c r="C194" s="45" t="s">
        <v>31</v>
      </c>
      <c r="D194" s="46" t="s">
        <v>77</v>
      </c>
      <c r="E194" s="47" t="s">
        <v>82</v>
      </c>
      <c r="F194" s="48">
        <v>8500</v>
      </c>
      <c r="G194" s="135"/>
      <c r="H194" s="49">
        <f>ROUND(G194*F194,2)</f>
        <v>0</v>
      </c>
      <c r="I194" s="9">
        <f ca="1" t="shared" si="12"/>
      </c>
      <c r="J194" s="6" t="str">
        <f t="shared" si="13"/>
        <v>B2010 - 50 mm Depth (Asphalt)m²</v>
      </c>
      <c r="K194" s="7" t="e">
        <f>MATCH(J194,#REF!,0)</f>
        <v>#REF!</v>
      </c>
      <c r="L194" s="8" t="str">
        <f ca="1" t="shared" si="14"/>
        <v>,0</v>
      </c>
      <c r="M194" s="8" t="str">
        <f ca="1" t="shared" si="15"/>
        <v>C2</v>
      </c>
      <c r="N194" s="8" t="str">
        <f ca="1" t="shared" si="16"/>
        <v>C2</v>
      </c>
    </row>
    <row r="195" spans="1:14" ht="42" customHeight="1">
      <c r="A195" s="58" t="s">
        <v>243</v>
      </c>
      <c r="B195" s="52" t="s">
        <v>168</v>
      </c>
      <c r="C195" s="45" t="s">
        <v>32</v>
      </c>
      <c r="D195" s="46" t="s">
        <v>77</v>
      </c>
      <c r="E195" s="47" t="s">
        <v>82</v>
      </c>
      <c r="F195" s="48">
        <v>1000</v>
      </c>
      <c r="G195" s="135"/>
      <c r="H195" s="49">
        <f>ROUND(G195*F195,2)</f>
        <v>0</v>
      </c>
      <c r="I195" s="9">
        <f aca="true" ca="1" t="shared" si="18" ref="I195:I244">IF(CELL("protect",$G195)=1,"LOCKED","")</f>
      </c>
      <c r="J195" s="6" t="str">
        <f aca="true" t="shared" si="19" ref="J195:J244">CLEAN(CONCATENATE(TRIM($A195),TRIM($C195),TRIM($D195),TRIM($E195)))</f>
        <v>B20250 - 100 mm Depth (Asphalt)m²</v>
      </c>
      <c r="K195" s="7" t="e">
        <f>MATCH(J195,#REF!,0)</f>
        <v>#REF!</v>
      </c>
      <c r="L195" s="8" t="str">
        <f aca="true" ca="1" t="shared" si="20" ref="L195:L244">CELL("format",$F195)</f>
        <v>,0</v>
      </c>
      <c r="M195" s="8" t="str">
        <f aca="true" ca="1" t="shared" si="21" ref="M195:M244">CELL("format",$G195)</f>
        <v>C2</v>
      </c>
      <c r="N195" s="8" t="str">
        <f aca="true" ca="1" t="shared" si="22" ref="N195:N244">CELL("format",$H195)</f>
        <v>C2</v>
      </c>
    </row>
    <row r="196" spans="1:14" ht="27.75" customHeight="1">
      <c r="A196" s="19"/>
      <c r="B196" s="38"/>
      <c r="C196" s="56" t="s">
        <v>103</v>
      </c>
      <c r="D196" s="40"/>
      <c r="E196" s="57"/>
      <c r="F196" s="48"/>
      <c r="G196" s="141"/>
      <c r="H196" s="42"/>
      <c r="I196" s="9" t="str">
        <f ca="1" t="shared" si="18"/>
        <v>LOCKED</v>
      </c>
      <c r="J196" s="6" t="str">
        <f t="shared" si="19"/>
        <v>JOINT AND CRACK SEALING</v>
      </c>
      <c r="K196" s="7" t="e">
        <f>MATCH(J196,#REF!,0)</f>
        <v>#REF!</v>
      </c>
      <c r="L196" s="8" t="str">
        <f ca="1" t="shared" si="20"/>
        <v>,0</v>
      </c>
      <c r="M196" s="8" t="str">
        <f ca="1" t="shared" si="21"/>
        <v>C2</v>
      </c>
      <c r="N196" s="8" t="str">
        <f ca="1" t="shared" si="22"/>
        <v>C2</v>
      </c>
    </row>
    <row r="197" spans="1:14" ht="46.5" customHeight="1">
      <c r="A197" s="43" t="s">
        <v>116</v>
      </c>
      <c r="B197" s="44" t="s">
        <v>100</v>
      </c>
      <c r="C197" s="45" t="s">
        <v>372</v>
      </c>
      <c r="D197" s="46" t="s">
        <v>321</v>
      </c>
      <c r="E197" s="47" t="s">
        <v>86</v>
      </c>
      <c r="F197" s="48">
        <v>150</v>
      </c>
      <c r="G197" s="135"/>
      <c r="H197" s="49">
        <f>ROUND(G197*F197,2)</f>
        <v>0</v>
      </c>
      <c r="I197" s="9">
        <f ca="1" t="shared" si="18"/>
      </c>
      <c r="J197" s="6" t="str">
        <f t="shared" si="19"/>
        <v>D005Longitudinal Joint &amp; Crack Filling ( &gt; 25 mm in width )CW 3250-R7m</v>
      </c>
      <c r="K197" s="7" t="e">
        <f>MATCH(J197,#REF!,0)</f>
        <v>#REF!</v>
      </c>
      <c r="L197" s="8" t="str">
        <f ca="1" t="shared" si="20"/>
        <v>,0</v>
      </c>
      <c r="M197" s="8" t="str">
        <f ca="1" t="shared" si="21"/>
        <v>C2</v>
      </c>
      <c r="N197" s="8" t="str">
        <f ca="1" t="shared" si="22"/>
        <v>C2</v>
      </c>
    </row>
    <row r="198" spans="1:14" ht="32.25" customHeight="1">
      <c r="A198" s="43" t="s">
        <v>253</v>
      </c>
      <c r="B198" s="44" t="s">
        <v>60</v>
      </c>
      <c r="C198" s="45" t="s">
        <v>33</v>
      </c>
      <c r="D198" s="46" t="s">
        <v>321</v>
      </c>
      <c r="E198" s="47" t="s">
        <v>86</v>
      </c>
      <c r="F198" s="48">
        <v>2000</v>
      </c>
      <c r="G198" s="135"/>
      <c r="H198" s="49">
        <f>ROUND(G198*F198,2)</f>
        <v>0</v>
      </c>
      <c r="I198" s="9">
        <f ca="1" t="shared" si="18"/>
      </c>
      <c r="J198" s="6" t="str">
        <f t="shared" si="19"/>
        <v>D006Reflective Crack MaintenanceCW 3250-R7m</v>
      </c>
      <c r="K198" s="7" t="e">
        <f>MATCH(J198,#REF!,0)</f>
        <v>#REF!</v>
      </c>
      <c r="L198" s="8" t="str">
        <f ca="1" t="shared" si="20"/>
        <v>,0</v>
      </c>
      <c r="M198" s="8" t="str">
        <f ca="1" t="shared" si="21"/>
        <v>C2</v>
      </c>
      <c r="N198" s="8" t="str">
        <f ca="1" t="shared" si="22"/>
        <v>C2</v>
      </c>
    </row>
    <row r="199" spans="1:14" ht="48.75" customHeight="1">
      <c r="A199" s="19"/>
      <c r="B199" s="38"/>
      <c r="C199" s="75" t="s">
        <v>104</v>
      </c>
      <c r="D199" s="40"/>
      <c r="E199" s="57"/>
      <c r="F199" s="48"/>
      <c r="G199" s="141"/>
      <c r="H199" s="42"/>
      <c r="I199" s="9" t="str">
        <f ca="1" t="shared" si="18"/>
        <v>LOCKED</v>
      </c>
      <c r="J199" s="6" t="str">
        <f t="shared" si="19"/>
        <v>ASSOCIATED DRAINAGE AND UNDERGROUND WORKS</v>
      </c>
      <c r="K199" s="7" t="e">
        <f>MATCH(J199,#REF!,0)</f>
        <v>#REF!</v>
      </c>
      <c r="L199" s="8" t="str">
        <f ca="1" t="shared" si="20"/>
        <v>,0</v>
      </c>
      <c r="M199" s="8" t="str">
        <f ca="1" t="shared" si="21"/>
        <v>C2</v>
      </c>
      <c r="N199" s="8" t="str">
        <f ca="1" t="shared" si="22"/>
        <v>C2</v>
      </c>
    </row>
    <row r="200" spans="1:14" ht="42" customHeight="1">
      <c r="A200" s="43" t="s">
        <v>119</v>
      </c>
      <c r="B200" s="44" t="s">
        <v>61</v>
      </c>
      <c r="C200" s="45" t="s">
        <v>206</v>
      </c>
      <c r="D200" s="46" t="s">
        <v>424</v>
      </c>
      <c r="E200" s="47"/>
      <c r="F200" s="48"/>
      <c r="G200" s="51"/>
      <c r="H200" s="76"/>
      <c r="I200" s="9" t="str">
        <f ca="1" t="shared" si="18"/>
        <v>LOCKED</v>
      </c>
      <c r="J200" s="6" t="str">
        <f t="shared" si="19"/>
        <v>E006Catch PitCW 2130-R12</v>
      </c>
      <c r="K200" s="7" t="e">
        <f>MATCH(J200,#REF!,0)</f>
        <v>#REF!</v>
      </c>
      <c r="L200" s="8" t="str">
        <f ca="1" t="shared" si="20"/>
        <v>,0</v>
      </c>
      <c r="M200" s="8" t="str">
        <f ca="1" t="shared" si="21"/>
        <v>G</v>
      </c>
      <c r="N200" s="8" t="str">
        <f ca="1" t="shared" si="22"/>
        <v>C2</v>
      </c>
    </row>
    <row r="201" spans="1:14" ht="42" customHeight="1">
      <c r="A201" s="43" t="s">
        <v>120</v>
      </c>
      <c r="B201" s="52" t="s">
        <v>167</v>
      </c>
      <c r="C201" s="45" t="s">
        <v>207</v>
      </c>
      <c r="D201" s="46"/>
      <c r="E201" s="47" t="s">
        <v>85</v>
      </c>
      <c r="F201" s="48">
        <v>7</v>
      </c>
      <c r="G201" s="135"/>
      <c r="H201" s="49">
        <f>ROUND(G201*F201,2)</f>
        <v>0</v>
      </c>
      <c r="I201" s="9">
        <f ca="1" t="shared" si="18"/>
      </c>
      <c r="J201" s="6" t="str">
        <f t="shared" si="19"/>
        <v>E007SD-023each</v>
      </c>
      <c r="K201" s="7" t="e">
        <f>MATCH(J201,#REF!,0)</f>
        <v>#REF!</v>
      </c>
      <c r="L201" s="8" t="str">
        <f ca="1" t="shared" si="20"/>
        <v>,0</v>
      </c>
      <c r="M201" s="8" t="str">
        <f ca="1" t="shared" si="21"/>
        <v>C2</v>
      </c>
      <c r="N201" s="8" t="str">
        <f ca="1" t="shared" si="22"/>
        <v>C2</v>
      </c>
    </row>
    <row r="202" spans="1:14" ht="42" customHeight="1">
      <c r="A202" s="43" t="s">
        <v>279</v>
      </c>
      <c r="B202" s="44" t="s">
        <v>68</v>
      </c>
      <c r="C202" s="45" t="s">
        <v>280</v>
      </c>
      <c r="D202" s="46" t="s">
        <v>424</v>
      </c>
      <c r="E202" s="47"/>
      <c r="F202" s="48"/>
      <c r="G202" s="51"/>
      <c r="H202" s="76"/>
      <c r="I202" s="9" t="str">
        <f ca="1" t="shared" si="18"/>
        <v>LOCKED</v>
      </c>
      <c r="J202" s="6" t="str">
        <f t="shared" si="19"/>
        <v>E007ARemove and Replace Existing Catch BasinCW 2130-R12</v>
      </c>
      <c r="K202" s="7" t="e">
        <f>MATCH(J202,#REF!,0)</f>
        <v>#REF!</v>
      </c>
      <c r="L202" s="8" t="str">
        <f ca="1" t="shared" si="20"/>
        <v>,0</v>
      </c>
      <c r="M202" s="8" t="str">
        <f ca="1" t="shared" si="21"/>
        <v>G</v>
      </c>
      <c r="N202" s="8" t="str">
        <f ca="1" t="shared" si="22"/>
        <v>C2</v>
      </c>
    </row>
    <row r="203" spans="1:14" ht="42" customHeight="1">
      <c r="A203" s="43" t="s">
        <v>281</v>
      </c>
      <c r="B203" s="52" t="s">
        <v>167</v>
      </c>
      <c r="C203" s="45" t="s">
        <v>205</v>
      </c>
      <c r="D203" s="46"/>
      <c r="E203" s="47" t="s">
        <v>85</v>
      </c>
      <c r="F203" s="48">
        <v>2</v>
      </c>
      <c r="G203" s="135"/>
      <c r="H203" s="49">
        <f>ROUND(G203*F203,2)</f>
        <v>0</v>
      </c>
      <c r="I203" s="9">
        <f ca="1" t="shared" si="18"/>
      </c>
      <c r="J203" s="6" t="str">
        <f t="shared" si="19"/>
        <v>E007BSD-024each</v>
      </c>
      <c r="K203" s="7" t="e">
        <f>MATCH(J203,#REF!,0)</f>
        <v>#REF!</v>
      </c>
      <c r="L203" s="8" t="str">
        <f ca="1" t="shared" si="20"/>
        <v>,0</v>
      </c>
      <c r="M203" s="8" t="str">
        <f ca="1" t="shared" si="21"/>
        <v>C2</v>
      </c>
      <c r="N203" s="8" t="str">
        <f ca="1" t="shared" si="22"/>
        <v>C2</v>
      </c>
    </row>
    <row r="204" spans="1:14" ht="42" customHeight="1">
      <c r="A204" s="43" t="s">
        <v>282</v>
      </c>
      <c r="B204" s="44" t="s">
        <v>69</v>
      </c>
      <c r="C204" s="45" t="s">
        <v>283</v>
      </c>
      <c r="D204" s="46" t="s">
        <v>424</v>
      </c>
      <c r="E204" s="47"/>
      <c r="F204" s="48"/>
      <c r="G204" s="51"/>
      <c r="H204" s="76"/>
      <c r="I204" s="9" t="str">
        <f ca="1" t="shared" si="18"/>
        <v>LOCKED</v>
      </c>
      <c r="J204" s="6" t="str">
        <f t="shared" si="19"/>
        <v>E007DRemove and Replace Existing Catch PitCW 2130-R12</v>
      </c>
      <c r="K204" s="7" t="e">
        <f>MATCH(J204,#REF!,0)</f>
        <v>#REF!</v>
      </c>
      <c r="L204" s="8" t="str">
        <f ca="1" t="shared" si="20"/>
        <v>,0</v>
      </c>
      <c r="M204" s="8" t="str">
        <f ca="1" t="shared" si="21"/>
        <v>G</v>
      </c>
      <c r="N204" s="8" t="str">
        <f ca="1" t="shared" si="22"/>
        <v>C2</v>
      </c>
    </row>
    <row r="205" spans="1:14" ht="42" customHeight="1">
      <c r="A205" s="43" t="s">
        <v>284</v>
      </c>
      <c r="B205" s="52" t="s">
        <v>167</v>
      </c>
      <c r="C205" s="45" t="s">
        <v>207</v>
      </c>
      <c r="D205" s="46"/>
      <c r="E205" s="47" t="s">
        <v>85</v>
      </c>
      <c r="F205" s="48">
        <v>2</v>
      </c>
      <c r="G205" s="135"/>
      <c r="H205" s="49">
        <f>ROUND(G205*F205,2)</f>
        <v>0</v>
      </c>
      <c r="I205" s="9">
        <f ca="1" t="shared" si="18"/>
      </c>
      <c r="J205" s="6" t="str">
        <f t="shared" si="19"/>
        <v>E007ESD-023each</v>
      </c>
      <c r="K205" s="7" t="e">
        <f>MATCH(J205,#REF!,0)</f>
        <v>#REF!</v>
      </c>
      <c r="L205" s="8" t="str">
        <f ca="1" t="shared" si="20"/>
        <v>,0</v>
      </c>
      <c r="M205" s="8" t="str">
        <f ca="1" t="shared" si="21"/>
        <v>C2</v>
      </c>
      <c r="N205" s="8" t="str">
        <f ca="1" t="shared" si="22"/>
        <v>C2</v>
      </c>
    </row>
    <row r="206" spans="1:14" s="37" customFormat="1" ht="42" customHeight="1">
      <c r="A206" s="43" t="s">
        <v>121</v>
      </c>
      <c r="B206" s="44" t="s">
        <v>63</v>
      </c>
      <c r="C206" s="45" t="s">
        <v>208</v>
      </c>
      <c r="D206" s="46" t="s">
        <v>424</v>
      </c>
      <c r="E206" s="47"/>
      <c r="F206" s="48"/>
      <c r="G206" s="51"/>
      <c r="H206" s="76"/>
      <c r="I206" s="9" t="str">
        <f ca="1" t="shared" si="18"/>
        <v>LOCKED</v>
      </c>
      <c r="J206" s="6" t="str">
        <f t="shared" si="19"/>
        <v>E008Sewer ServiceCW 2130-R12</v>
      </c>
      <c r="K206" s="7" t="e">
        <f>MATCH(J206,#REF!,0)</f>
        <v>#REF!</v>
      </c>
      <c r="L206" s="8" t="str">
        <f ca="1" t="shared" si="20"/>
        <v>,0</v>
      </c>
      <c r="M206" s="8" t="str">
        <f ca="1" t="shared" si="21"/>
        <v>G</v>
      </c>
      <c r="N206" s="8" t="str">
        <f ca="1" t="shared" si="22"/>
        <v>C2</v>
      </c>
    </row>
    <row r="207" spans="1:14" ht="42" customHeight="1">
      <c r="A207" s="43" t="s">
        <v>9</v>
      </c>
      <c r="B207" s="52" t="s">
        <v>167</v>
      </c>
      <c r="C207" s="79" t="s">
        <v>430</v>
      </c>
      <c r="D207" s="46"/>
      <c r="E207" s="47"/>
      <c r="F207" s="48"/>
      <c r="G207" s="51"/>
      <c r="H207" s="76"/>
      <c r="I207" s="9" t="str">
        <f ca="1" t="shared" si="18"/>
        <v>LOCKED</v>
      </c>
      <c r="J207" s="6" t="str">
        <f t="shared" si="19"/>
        <v>E009250 mm, PVC LDS</v>
      </c>
      <c r="K207" s="7" t="e">
        <f>MATCH(J207,#REF!,0)</f>
        <v>#REF!</v>
      </c>
      <c r="L207" s="8" t="str">
        <f ca="1" t="shared" si="20"/>
        <v>,0</v>
      </c>
      <c r="M207" s="8" t="str">
        <f ca="1" t="shared" si="21"/>
        <v>G</v>
      </c>
      <c r="N207" s="8" t="str">
        <f ca="1" t="shared" si="22"/>
        <v>C2</v>
      </c>
    </row>
    <row r="208" spans="1:14" ht="42" customHeight="1">
      <c r="A208" s="43" t="s">
        <v>10</v>
      </c>
      <c r="B208" s="74" t="s">
        <v>298</v>
      </c>
      <c r="C208" s="60" t="s">
        <v>431</v>
      </c>
      <c r="D208" s="61"/>
      <c r="E208" s="62" t="s">
        <v>86</v>
      </c>
      <c r="F208" s="63">
        <v>10</v>
      </c>
      <c r="G208" s="135"/>
      <c r="H208" s="65">
        <f>ROUND(G208*F208,2)</f>
        <v>0</v>
      </c>
      <c r="I208" s="9">
        <f ca="1" t="shared" si="18"/>
      </c>
      <c r="J208" s="6" t="str">
        <f t="shared" si="19"/>
        <v>E010In a Trench, Class B Type 3 Bedding, Class 3 Backfillm</v>
      </c>
      <c r="K208" s="7" t="e">
        <f>MATCH(J208,#REF!,0)</f>
        <v>#REF!</v>
      </c>
      <c r="L208" s="8" t="str">
        <f ca="1" t="shared" si="20"/>
        <v>,0</v>
      </c>
      <c r="M208" s="8" t="str">
        <f ca="1" t="shared" si="21"/>
        <v>C2</v>
      </c>
      <c r="N208" s="8" t="str">
        <f ca="1" t="shared" si="22"/>
        <v>C2</v>
      </c>
    </row>
    <row r="209" spans="1:14" ht="51.75" customHeight="1">
      <c r="A209" s="19"/>
      <c r="B209" s="38"/>
      <c r="C209" s="75" t="s">
        <v>435</v>
      </c>
      <c r="D209" s="40"/>
      <c r="E209" s="57"/>
      <c r="F209" s="48"/>
      <c r="G209" s="141"/>
      <c r="H209" s="42"/>
      <c r="I209" s="9" t="str">
        <f ca="1" t="shared" si="18"/>
        <v>LOCKED</v>
      </c>
      <c r="J209" s="6" t="str">
        <f t="shared" si="19"/>
        <v>ASSOCIATED DRAINAGE AND UNDERGROUND WORKS (Cont'd)</v>
      </c>
      <c r="K209" s="7" t="e">
        <f>MATCH(J209,#REF!,0)</f>
        <v>#REF!</v>
      </c>
      <c r="L209" s="8" t="str">
        <f ca="1" t="shared" si="20"/>
        <v>,0</v>
      </c>
      <c r="M209" s="8" t="str">
        <f ca="1" t="shared" si="21"/>
        <v>C2</v>
      </c>
      <c r="N209" s="8" t="str">
        <f ca="1" t="shared" si="22"/>
        <v>C2</v>
      </c>
    </row>
    <row r="210" spans="1:14" ht="36" customHeight="1">
      <c r="A210" s="43" t="s">
        <v>12</v>
      </c>
      <c r="B210" s="44" t="s">
        <v>292</v>
      </c>
      <c r="C210" s="45" t="s">
        <v>268</v>
      </c>
      <c r="D210" s="46" t="s">
        <v>424</v>
      </c>
      <c r="E210" s="47" t="s">
        <v>86</v>
      </c>
      <c r="F210" s="48">
        <v>15</v>
      </c>
      <c r="G210" s="135"/>
      <c r="H210" s="49">
        <f>ROUND(G210*F210,2)</f>
        <v>0</v>
      </c>
      <c r="I210" s="9">
        <f ca="1" t="shared" si="18"/>
      </c>
      <c r="J210" s="6" t="str">
        <f t="shared" si="19"/>
        <v>E012Drainage Connection PipeCW 2130-R12m</v>
      </c>
      <c r="K210" s="7" t="e">
        <f>MATCH(J210,#REF!,0)</f>
        <v>#REF!</v>
      </c>
      <c r="L210" s="8" t="str">
        <f ca="1" t="shared" si="20"/>
        <v>,0</v>
      </c>
      <c r="M210" s="8" t="str">
        <f ca="1" t="shared" si="21"/>
        <v>C2</v>
      </c>
      <c r="N210" s="8" t="str">
        <f ca="1" t="shared" si="22"/>
        <v>C2</v>
      </c>
    </row>
    <row r="211" spans="1:14" ht="42" customHeight="1">
      <c r="A211" s="43" t="s">
        <v>16</v>
      </c>
      <c r="B211" s="44" t="s">
        <v>70</v>
      </c>
      <c r="C211" s="80" t="s">
        <v>377</v>
      </c>
      <c r="D211" s="46" t="s">
        <v>424</v>
      </c>
      <c r="E211" s="47"/>
      <c r="F211" s="48"/>
      <c r="G211" s="51"/>
      <c r="H211" s="76"/>
      <c r="I211" s="9" t="str">
        <f ca="1" t="shared" si="18"/>
        <v>LOCKED</v>
      </c>
      <c r="J211" s="6" t="str">
        <f t="shared" si="19"/>
        <v>E023Replacing Existing Manhole and Catch Basin Frames &amp; CoversCW 2130-R12</v>
      </c>
      <c r="K211" s="7" t="e">
        <f>MATCH(J211,#REF!,0)</f>
        <v>#REF!</v>
      </c>
      <c r="L211" s="8" t="str">
        <f ca="1" t="shared" si="20"/>
        <v>,0</v>
      </c>
      <c r="M211" s="8" t="str">
        <f ca="1" t="shared" si="21"/>
        <v>G</v>
      </c>
      <c r="N211" s="8" t="str">
        <f ca="1" t="shared" si="22"/>
        <v>C2</v>
      </c>
    </row>
    <row r="212" spans="1:14" ht="42" customHeight="1">
      <c r="A212" s="43" t="s">
        <v>17</v>
      </c>
      <c r="B212" s="52" t="s">
        <v>167</v>
      </c>
      <c r="C212" s="45" t="s">
        <v>285</v>
      </c>
      <c r="D212" s="46"/>
      <c r="E212" s="47" t="s">
        <v>85</v>
      </c>
      <c r="F212" s="48">
        <v>10</v>
      </c>
      <c r="G212" s="135"/>
      <c r="H212" s="49">
        <f>ROUND(G212*F212,2)</f>
        <v>0</v>
      </c>
      <c r="I212" s="9">
        <f ca="1" t="shared" si="18"/>
      </c>
      <c r="J212" s="6" t="str">
        <f t="shared" si="19"/>
        <v>E024AP-004 - Standard Frame for Manhole and Catch Basineach</v>
      </c>
      <c r="K212" s="7" t="e">
        <f>MATCH(J212,#REF!,0)</f>
        <v>#REF!</v>
      </c>
      <c r="L212" s="8" t="str">
        <f ca="1" t="shared" si="20"/>
        <v>,0</v>
      </c>
      <c r="M212" s="8" t="str">
        <f ca="1" t="shared" si="21"/>
        <v>C2</v>
      </c>
      <c r="N212" s="8" t="str">
        <f ca="1" t="shared" si="22"/>
        <v>C2</v>
      </c>
    </row>
    <row r="213" spans="1:14" ht="42" customHeight="1">
      <c r="A213" s="43" t="s">
        <v>18</v>
      </c>
      <c r="B213" s="52" t="s">
        <v>168</v>
      </c>
      <c r="C213" s="45" t="s">
        <v>286</v>
      </c>
      <c r="D213" s="46"/>
      <c r="E213" s="47" t="s">
        <v>85</v>
      </c>
      <c r="F213" s="48">
        <v>5</v>
      </c>
      <c r="G213" s="135"/>
      <c r="H213" s="49">
        <f>ROUND(G213*F213,2)</f>
        <v>0</v>
      </c>
      <c r="I213" s="9">
        <f ca="1" t="shared" si="18"/>
      </c>
      <c r="J213" s="6" t="str">
        <f t="shared" si="19"/>
        <v>E025AP-005 - Standard Solid Cover for Standard Frameeach</v>
      </c>
      <c r="K213" s="7" t="e">
        <f>MATCH(J213,#REF!,0)</f>
        <v>#REF!</v>
      </c>
      <c r="L213" s="8" t="str">
        <f ca="1" t="shared" si="20"/>
        <v>,0</v>
      </c>
      <c r="M213" s="8" t="str">
        <f ca="1" t="shared" si="21"/>
        <v>C2</v>
      </c>
      <c r="N213" s="8" t="str">
        <f ca="1" t="shared" si="22"/>
        <v>C2</v>
      </c>
    </row>
    <row r="214" spans="1:14" ht="42" customHeight="1">
      <c r="A214" s="43" t="s">
        <v>19</v>
      </c>
      <c r="B214" s="52" t="s">
        <v>169</v>
      </c>
      <c r="C214" s="45" t="s">
        <v>287</v>
      </c>
      <c r="D214" s="46"/>
      <c r="E214" s="47" t="s">
        <v>85</v>
      </c>
      <c r="F214" s="48">
        <v>5</v>
      </c>
      <c r="G214" s="135"/>
      <c r="H214" s="49">
        <f>ROUND(G214*F214,2)</f>
        <v>0</v>
      </c>
      <c r="I214" s="9">
        <f ca="1" t="shared" si="18"/>
      </c>
      <c r="J214" s="6" t="str">
        <f t="shared" si="19"/>
        <v>E026AP-006 - Standard Grated Cover for Standard Frameeach</v>
      </c>
      <c r="K214" s="7" t="e">
        <f>MATCH(J214,#REF!,0)</f>
        <v>#REF!</v>
      </c>
      <c r="L214" s="8" t="str">
        <f ca="1" t="shared" si="20"/>
        <v>,0</v>
      </c>
      <c r="M214" s="8" t="str">
        <f ca="1" t="shared" si="21"/>
        <v>C2</v>
      </c>
      <c r="N214" s="8" t="str">
        <f ca="1" t="shared" si="22"/>
        <v>C2</v>
      </c>
    </row>
    <row r="215" spans="1:14" ht="42" customHeight="1">
      <c r="A215" s="43" t="s">
        <v>20</v>
      </c>
      <c r="B215" s="52" t="s">
        <v>170</v>
      </c>
      <c r="C215" s="45" t="s">
        <v>288</v>
      </c>
      <c r="D215" s="46"/>
      <c r="E215" s="47" t="s">
        <v>85</v>
      </c>
      <c r="F215" s="48">
        <v>2</v>
      </c>
      <c r="G215" s="135"/>
      <c r="H215" s="49">
        <f>ROUND(G215*F215,2)</f>
        <v>0</v>
      </c>
      <c r="I215" s="9">
        <f ca="1" t="shared" si="18"/>
      </c>
      <c r="J215" s="6" t="str">
        <f t="shared" si="19"/>
        <v>E028AP-008 - Barrier Curb and Gutter Inlet Frame and Boxeach</v>
      </c>
      <c r="K215" s="7" t="e">
        <f>MATCH(J215,#REF!,0)</f>
        <v>#REF!</v>
      </c>
      <c r="L215" s="8" t="str">
        <f ca="1" t="shared" si="20"/>
        <v>,0</v>
      </c>
      <c r="M215" s="8" t="str">
        <f ca="1" t="shared" si="21"/>
        <v>C2</v>
      </c>
      <c r="N215" s="8" t="str">
        <f ca="1" t="shared" si="22"/>
        <v>C2</v>
      </c>
    </row>
    <row r="216" spans="1:14" ht="42" customHeight="1">
      <c r="A216" s="43" t="s">
        <v>21</v>
      </c>
      <c r="B216" s="52" t="s">
        <v>171</v>
      </c>
      <c r="C216" s="45" t="s">
        <v>210</v>
      </c>
      <c r="D216" s="46"/>
      <c r="E216" s="47" t="s">
        <v>85</v>
      </c>
      <c r="F216" s="48">
        <v>2</v>
      </c>
      <c r="G216" s="135"/>
      <c r="H216" s="49">
        <f>ROUND(G216*F216,2)</f>
        <v>0</v>
      </c>
      <c r="I216" s="9">
        <f ca="1" t="shared" si="18"/>
      </c>
      <c r="J216" s="6" t="str">
        <f t="shared" si="19"/>
        <v>E029AP-009 - Barrier Curb and Gutter Inlet Covereach</v>
      </c>
      <c r="K216" s="7" t="e">
        <f>MATCH(J216,#REF!,0)</f>
        <v>#REF!</v>
      </c>
      <c r="L216" s="8" t="str">
        <f ca="1" t="shared" si="20"/>
        <v>,0</v>
      </c>
      <c r="M216" s="8" t="str">
        <f ca="1" t="shared" si="21"/>
        <v>C2</v>
      </c>
      <c r="N216" s="8" t="str">
        <f ca="1" t="shared" si="22"/>
        <v>C2</v>
      </c>
    </row>
    <row r="217" spans="1:14" ht="36" customHeight="1">
      <c r="A217" s="43" t="s">
        <v>22</v>
      </c>
      <c r="B217" s="44" t="s">
        <v>71</v>
      </c>
      <c r="C217" s="80" t="s">
        <v>211</v>
      </c>
      <c r="D217" s="46" t="s">
        <v>424</v>
      </c>
      <c r="E217" s="47"/>
      <c r="F217" s="48"/>
      <c r="G217" s="51"/>
      <c r="H217" s="76"/>
      <c r="I217" s="9" t="str">
        <f ca="1" t="shared" si="18"/>
        <v>LOCKED</v>
      </c>
      <c r="J217" s="6" t="str">
        <f t="shared" si="19"/>
        <v>E034Connecting to Existing Catch BasinCW 2130-R12</v>
      </c>
      <c r="K217" s="7" t="e">
        <f>MATCH(J217,#REF!,0)</f>
        <v>#REF!</v>
      </c>
      <c r="L217" s="8" t="str">
        <f ca="1" t="shared" si="20"/>
        <v>,0</v>
      </c>
      <c r="M217" s="8" t="str">
        <f ca="1" t="shared" si="21"/>
        <v>G</v>
      </c>
      <c r="N217" s="8" t="str">
        <f ca="1" t="shared" si="22"/>
        <v>C2</v>
      </c>
    </row>
    <row r="218" spans="1:14" ht="36" customHeight="1">
      <c r="A218" s="43" t="s">
        <v>23</v>
      </c>
      <c r="B218" s="52" t="s">
        <v>167</v>
      </c>
      <c r="C218" s="81" t="s">
        <v>440</v>
      </c>
      <c r="D218" s="46"/>
      <c r="E218" s="47" t="s">
        <v>85</v>
      </c>
      <c r="F218" s="48">
        <v>7</v>
      </c>
      <c r="G218" s="135"/>
      <c r="H218" s="49">
        <f>ROUND(G218*F218,2)</f>
        <v>0</v>
      </c>
      <c r="I218" s="9">
        <f ca="1" t="shared" si="18"/>
      </c>
      <c r="J218" s="6" t="str">
        <f t="shared" si="19"/>
        <v>E035250 mm Drainage Connection Pipeeach</v>
      </c>
      <c r="K218" s="7" t="e">
        <f>MATCH(J218,#REF!,0)</f>
        <v>#REF!</v>
      </c>
      <c r="L218" s="8" t="str">
        <f ca="1" t="shared" si="20"/>
        <v>,0</v>
      </c>
      <c r="M218" s="8" t="str">
        <f ca="1" t="shared" si="21"/>
        <v>C2</v>
      </c>
      <c r="N218" s="8" t="str">
        <f ca="1" t="shared" si="22"/>
        <v>C2</v>
      </c>
    </row>
    <row r="219" spans="1:14" ht="42" customHeight="1">
      <c r="A219" s="43" t="s">
        <v>27</v>
      </c>
      <c r="B219" s="44" t="s">
        <v>72</v>
      </c>
      <c r="C219" s="80" t="s">
        <v>312</v>
      </c>
      <c r="D219" s="46" t="s">
        <v>424</v>
      </c>
      <c r="E219" s="47"/>
      <c r="F219" s="48"/>
      <c r="G219" s="51"/>
      <c r="H219" s="76"/>
      <c r="I219" s="9" t="str">
        <f ca="1" t="shared" si="18"/>
        <v>LOCKED</v>
      </c>
      <c r="J219" s="6" t="str">
        <f t="shared" si="19"/>
        <v>E042Connecting New Sewer Service to Existing Sewer ServiceCW 2130-R12</v>
      </c>
      <c r="K219" s="7" t="e">
        <f>MATCH(J219,#REF!,0)</f>
        <v>#REF!</v>
      </c>
      <c r="L219" s="8" t="str">
        <f ca="1" t="shared" si="20"/>
        <v>,0</v>
      </c>
      <c r="M219" s="8" t="str">
        <f ca="1" t="shared" si="21"/>
        <v>G</v>
      </c>
      <c r="N219" s="8" t="str">
        <f ca="1" t="shared" si="22"/>
        <v>C2</v>
      </c>
    </row>
    <row r="220" spans="1:14" ht="36" customHeight="1">
      <c r="A220" s="43" t="s">
        <v>28</v>
      </c>
      <c r="B220" s="52" t="s">
        <v>167</v>
      </c>
      <c r="C220" s="81" t="s">
        <v>437</v>
      </c>
      <c r="D220" s="46"/>
      <c r="E220" s="47" t="s">
        <v>85</v>
      </c>
      <c r="F220" s="48">
        <v>2</v>
      </c>
      <c r="G220" s="135"/>
      <c r="H220" s="49">
        <f>ROUND(G220*F220,2)</f>
        <v>0</v>
      </c>
      <c r="I220" s="9">
        <f ca="1" t="shared" si="18"/>
      </c>
      <c r="J220" s="6" t="str">
        <f t="shared" si="19"/>
        <v>E043250 mmeach</v>
      </c>
      <c r="K220" s="7" t="e">
        <f>MATCH(J220,#REF!,0)</f>
        <v>#REF!</v>
      </c>
      <c r="L220" s="8" t="str">
        <f ca="1" t="shared" si="20"/>
        <v>,0</v>
      </c>
      <c r="M220" s="8" t="str">
        <f ca="1" t="shared" si="21"/>
        <v>C2</v>
      </c>
      <c r="N220" s="8" t="str">
        <f ca="1" t="shared" si="22"/>
        <v>C2</v>
      </c>
    </row>
    <row r="221" spans="1:14" ht="36" customHeight="1">
      <c r="A221" s="43" t="s">
        <v>216</v>
      </c>
      <c r="B221" s="44" t="s">
        <v>73</v>
      </c>
      <c r="C221" s="45" t="s">
        <v>213</v>
      </c>
      <c r="D221" s="46" t="s">
        <v>424</v>
      </c>
      <c r="E221" s="47" t="s">
        <v>85</v>
      </c>
      <c r="F221" s="48">
        <v>2</v>
      </c>
      <c r="G221" s="135"/>
      <c r="H221" s="49">
        <f>ROUND(G221*F221,2)</f>
        <v>0</v>
      </c>
      <c r="I221" s="9">
        <f ca="1" t="shared" si="18"/>
      </c>
      <c r="J221" s="6" t="str">
        <f t="shared" si="19"/>
        <v>E047Removal of Existing Catch PitCW 2130-R12each</v>
      </c>
      <c r="K221" s="7" t="e">
        <f>MATCH(J221,#REF!,0)</f>
        <v>#REF!</v>
      </c>
      <c r="L221" s="8" t="str">
        <f ca="1" t="shared" si="20"/>
        <v>,0</v>
      </c>
      <c r="M221" s="8" t="str">
        <f ca="1" t="shared" si="21"/>
        <v>C2</v>
      </c>
      <c r="N221" s="8" t="str">
        <f ca="1" t="shared" si="22"/>
        <v>C2</v>
      </c>
    </row>
    <row r="222" spans="1:14" ht="36" customHeight="1">
      <c r="A222" s="43" t="s">
        <v>217</v>
      </c>
      <c r="B222" s="44" t="s">
        <v>74</v>
      </c>
      <c r="C222" s="45" t="s">
        <v>214</v>
      </c>
      <c r="D222" s="46" t="s">
        <v>424</v>
      </c>
      <c r="E222" s="47" t="s">
        <v>85</v>
      </c>
      <c r="F222" s="48">
        <v>1</v>
      </c>
      <c r="G222" s="135"/>
      <c r="H222" s="49">
        <f>ROUND(G222*F222,2)</f>
        <v>0</v>
      </c>
      <c r="I222" s="9">
        <f ca="1" t="shared" si="18"/>
      </c>
      <c r="J222" s="6" t="str">
        <f t="shared" si="19"/>
        <v>E049Relocation of Existing Catch PitCW 2130-R12each</v>
      </c>
      <c r="K222" s="7" t="e">
        <f>MATCH(J222,#REF!,0)</f>
        <v>#REF!</v>
      </c>
      <c r="L222" s="8" t="str">
        <f ca="1" t="shared" si="20"/>
        <v>,0</v>
      </c>
      <c r="M222" s="8" t="str">
        <f ca="1" t="shared" si="21"/>
        <v>C2</v>
      </c>
      <c r="N222" s="8" t="str">
        <f ca="1" t="shared" si="22"/>
        <v>C2</v>
      </c>
    </row>
    <row r="223" spans="1:14" ht="31.5" customHeight="1">
      <c r="A223" s="19"/>
      <c r="B223" s="44"/>
      <c r="C223" s="56" t="s">
        <v>105</v>
      </c>
      <c r="D223" s="40"/>
      <c r="E223" s="83"/>
      <c r="F223" s="48"/>
      <c r="G223" s="141"/>
      <c r="H223" s="42"/>
      <c r="I223" s="9" t="str">
        <f ca="1" t="shared" si="18"/>
        <v>LOCKED</v>
      </c>
      <c r="J223" s="6" t="str">
        <f t="shared" si="19"/>
        <v>ADJUSTMENTS</v>
      </c>
      <c r="K223" s="7" t="e">
        <f>MATCH(J223,#REF!,0)</f>
        <v>#REF!</v>
      </c>
      <c r="L223" s="8" t="str">
        <f ca="1" t="shared" si="20"/>
        <v>,0</v>
      </c>
      <c r="M223" s="8" t="str">
        <f ca="1" t="shared" si="21"/>
        <v>C2</v>
      </c>
      <c r="N223" s="8" t="str">
        <f ca="1" t="shared" si="22"/>
        <v>C2</v>
      </c>
    </row>
    <row r="224" spans="1:14" ht="40.5" customHeight="1">
      <c r="A224" s="43" t="s">
        <v>122</v>
      </c>
      <c r="B224" s="44" t="s">
        <v>75</v>
      </c>
      <c r="C224" s="45" t="s">
        <v>259</v>
      </c>
      <c r="D224" s="46" t="s">
        <v>1</v>
      </c>
      <c r="E224" s="47" t="s">
        <v>85</v>
      </c>
      <c r="F224" s="48">
        <v>10</v>
      </c>
      <c r="G224" s="135"/>
      <c r="H224" s="49">
        <f>ROUND(G224*F224,2)</f>
        <v>0</v>
      </c>
      <c r="I224" s="9">
        <f ca="1" t="shared" si="18"/>
      </c>
      <c r="J224" s="6" t="str">
        <f t="shared" si="19"/>
        <v>F001Adjustment of Catch Basins / Manholes FramesCW 3210-R7each</v>
      </c>
      <c r="K224" s="7" t="e">
        <f>MATCH(J224,#REF!,0)</f>
        <v>#REF!</v>
      </c>
      <c r="L224" s="8" t="str">
        <f ca="1" t="shared" si="20"/>
        <v>,0</v>
      </c>
      <c r="M224" s="8" t="str">
        <f ca="1" t="shared" si="21"/>
        <v>C2</v>
      </c>
      <c r="N224" s="8" t="str">
        <f ca="1" t="shared" si="22"/>
        <v>C2</v>
      </c>
    </row>
    <row r="225" spans="1:14" ht="36" customHeight="1">
      <c r="A225" s="43" t="s">
        <v>123</v>
      </c>
      <c r="B225" s="44" t="s">
        <v>185</v>
      </c>
      <c r="C225" s="45" t="s">
        <v>289</v>
      </c>
      <c r="D225" s="46" t="s">
        <v>424</v>
      </c>
      <c r="E225" s="47"/>
      <c r="F225" s="48"/>
      <c r="G225" s="49"/>
      <c r="H225" s="76"/>
      <c r="I225" s="9" t="str">
        <f ca="1" t="shared" si="18"/>
        <v>LOCKED</v>
      </c>
      <c r="J225" s="6" t="str">
        <f t="shared" si="19"/>
        <v>F002Replacing Existing RisersCW 2130-R12</v>
      </c>
      <c r="K225" s="7" t="e">
        <f>MATCH(J225,#REF!,0)</f>
        <v>#REF!</v>
      </c>
      <c r="L225" s="8" t="str">
        <f ca="1" t="shared" si="20"/>
        <v>,0</v>
      </c>
      <c r="M225" s="8" t="str">
        <f ca="1" t="shared" si="21"/>
        <v>C2</v>
      </c>
      <c r="N225" s="8" t="str">
        <f ca="1" t="shared" si="22"/>
        <v>C2</v>
      </c>
    </row>
    <row r="226" spans="1:14" ht="36" customHeight="1">
      <c r="A226" s="43" t="s">
        <v>290</v>
      </c>
      <c r="B226" s="52" t="s">
        <v>167</v>
      </c>
      <c r="C226" s="45" t="s">
        <v>295</v>
      </c>
      <c r="D226" s="46"/>
      <c r="E226" s="47" t="s">
        <v>87</v>
      </c>
      <c r="F226" s="48">
        <v>1</v>
      </c>
      <c r="G226" s="135"/>
      <c r="H226" s="49">
        <f>ROUND(G226*F226,2)</f>
        <v>0</v>
      </c>
      <c r="I226" s="9">
        <f ca="1" t="shared" si="18"/>
      </c>
      <c r="J226" s="6" t="str">
        <f t="shared" si="19"/>
        <v>F002APre-cast Concrete Risersvert. m</v>
      </c>
      <c r="K226" s="7" t="e">
        <f>MATCH(J226,#REF!,0)</f>
        <v>#REF!</v>
      </c>
      <c r="L226" s="8" t="str">
        <f ca="1" t="shared" si="20"/>
        <v>,0</v>
      </c>
      <c r="M226" s="8" t="str">
        <f ca="1" t="shared" si="21"/>
        <v>C2</v>
      </c>
      <c r="N226" s="8" t="str">
        <f ca="1" t="shared" si="22"/>
        <v>C2</v>
      </c>
    </row>
    <row r="227" spans="1:14" ht="36" customHeight="1">
      <c r="A227" s="43" t="s">
        <v>124</v>
      </c>
      <c r="B227" s="44" t="s">
        <v>108</v>
      </c>
      <c r="C227" s="45" t="s">
        <v>263</v>
      </c>
      <c r="D227" s="46" t="s">
        <v>1</v>
      </c>
      <c r="E227" s="47"/>
      <c r="F227" s="48"/>
      <c r="G227" s="51"/>
      <c r="H227" s="76"/>
      <c r="I227" s="9" t="str">
        <f ca="1" t="shared" si="18"/>
        <v>LOCKED</v>
      </c>
      <c r="J227" s="6" t="str">
        <f t="shared" si="19"/>
        <v>F003Lifter RingsCW 3210-R7</v>
      </c>
      <c r="K227" s="7" t="e">
        <f>MATCH(J227,#REF!,0)</f>
        <v>#REF!</v>
      </c>
      <c r="L227" s="8" t="str">
        <f ca="1" t="shared" si="20"/>
        <v>,0</v>
      </c>
      <c r="M227" s="8" t="str">
        <f ca="1" t="shared" si="21"/>
        <v>G</v>
      </c>
      <c r="N227" s="8" t="str">
        <f ca="1" t="shared" si="22"/>
        <v>C2</v>
      </c>
    </row>
    <row r="228" spans="1:14" ht="36" customHeight="1">
      <c r="A228" s="43" t="s">
        <v>125</v>
      </c>
      <c r="B228" s="52" t="s">
        <v>167</v>
      </c>
      <c r="C228" s="45" t="s">
        <v>373</v>
      </c>
      <c r="D228" s="46"/>
      <c r="E228" s="47" t="s">
        <v>85</v>
      </c>
      <c r="F228" s="48">
        <v>3</v>
      </c>
      <c r="G228" s="135"/>
      <c r="H228" s="49">
        <f>ROUND(G228*F228,2)</f>
        <v>0</v>
      </c>
      <c r="I228" s="9">
        <f ca="1" t="shared" si="18"/>
      </c>
      <c r="J228" s="6" t="str">
        <f t="shared" si="19"/>
        <v>F00438 mmeach</v>
      </c>
      <c r="K228" s="7" t="e">
        <f>MATCH(J228,#REF!,0)</f>
        <v>#REF!</v>
      </c>
      <c r="L228" s="8" t="str">
        <f ca="1" t="shared" si="20"/>
        <v>,0</v>
      </c>
      <c r="M228" s="8" t="str">
        <f ca="1" t="shared" si="21"/>
        <v>C2</v>
      </c>
      <c r="N228" s="8" t="str">
        <f ca="1" t="shared" si="22"/>
        <v>C2</v>
      </c>
    </row>
    <row r="229" spans="1:14" ht="37.5" customHeight="1">
      <c r="A229" s="43" t="s">
        <v>126</v>
      </c>
      <c r="B229" s="52" t="s">
        <v>168</v>
      </c>
      <c r="C229" s="45" t="s">
        <v>374</v>
      </c>
      <c r="D229" s="46"/>
      <c r="E229" s="47" t="s">
        <v>85</v>
      </c>
      <c r="F229" s="48">
        <v>2</v>
      </c>
      <c r="G229" s="135"/>
      <c r="H229" s="49">
        <f>ROUND(G229*F229,2)</f>
        <v>0</v>
      </c>
      <c r="I229" s="9">
        <f ca="1" t="shared" si="18"/>
      </c>
      <c r="J229" s="6" t="str">
        <f t="shared" si="19"/>
        <v>F00551 mmeach</v>
      </c>
      <c r="K229" s="7" t="e">
        <f>MATCH(J229,#REF!,0)</f>
        <v>#REF!</v>
      </c>
      <c r="L229" s="8" t="str">
        <f ca="1" t="shared" si="20"/>
        <v>,0</v>
      </c>
      <c r="M229" s="8" t="str">
        <f ca="1" t="shared" si="21"/>
        <v>C2</v>
      </c>
      <c r="N229" s="8" t="str">
        <f ca="1" t="shared" si="22"/>
        <v>C2</v>
      </c>
    </row>
    <row r="230" spans="1:14" ht="36" customHeight="1">
      <c r="A230" s="43" t="s">
        <v>127</v>
      </c>
      <c r="B230" s="52" t="s">
        <v>169</v>
      </c>
      <c r="C230" s="45" t="s">
        <v>375</v>
      </c>
      <c r="D230" s="46"/>
      <c r="E230" s="47" t="s">
        <v>85</v>
      </c>
      <c r="F230" s="48">
        <v>2</v>
      </c>
      <c r="G230" s="135"/>
      <c r="H230" s="49">
        <f>ROUND(G230*F230,2)</f>
        <v>0</v>
      </c>
      <c r="I230" s="9">
        <f ca="1" t="shared" si="18"/>
      </c>
      <c r="J230" s="6" t="str">
        <f t="shared" si="19"/>
        <v>F00664 mmeach</v>
      </c>
      <c r="K230" s="7" t="e">
        <f>MATCH(J230,#REF!,0)</f>
        <v>#REF!</v>
      </c>
      <c r="L230" s="8" t="str">
        <f ca="1" t="shared" si="20"/>
        <v>,0</v>
      </c>
      <c r="M230" s="8" t="str">
        <f ca="1" t="shared" si="21"/>
        <v>C2</v>
      </c>
      <c r="N230" s="8" t="str">
        <f ca="1" t="shared" si="22"/>
        <v>C2</v>
      </c>
    </row>
    <row r="231" spans="1:14" ht="42" customHeight="1">
      <c r="A231" s="43" t="s">
        <v>128</v>
      </c>
      <c r="B231" s="74" t="s">
        <v>170</v>
      </c>
      <c r="C231" s="60" t="s">
        <v>376</v>
      </c>
      <c r="D231" s="61"/>
      <c r="E231" s="62" t="s">
        <v>85</v>
      </c>
      <c r="F231" s="63">
        <v>2</v>
      </c>
      <c r="G231" s="135"/>
      <c r="H231" s="65">
        <f>ROUND(G231*F231,2)</f>
        <v>0</v>
      </c>
      <c r="I231" s="9">
        <f ca="1" t="shared" si="18"/>
      </c>
      <c r="J231" s="6" t="str">
        <f t="shared" si="19"/>
        <v>F00776 mmeach</v>
      </c>
      <c r="K231" s="7" t="e">
        <f>MATCH(J231,#REF!,0)</f>
        <v>#REF!</v>
      </c>
      <c r="L231" s="8" t="str">
        <f ca="1" t="shared" si="20"/>
        <v>,0</v>
      </c>
      <c r="M231" s="8" t="str">
        <f ca="1" t="shared" si="21"/>
        <v>C2</v>
      </c>
      <c r="N231" s="8" t="str">
        <f ca="1" t="shared" si="22"/>
        <v>C2</v>
      </c>
    </row>
    <row r="232" spans="1:14" ht="42" customHeight="1">
      <c r="A232" s="19"/>
      <c r="B232" s="44"/>
      <c r="C232" s="56" t="s">
        <v>495</v>
      </c>
      <c r="D232" s="40"/>
      <c r="E232" s="83"/>
      <c r="F232" s="48"/>
      <c r="G232" s="141"/>
      <c r="H232" s="42"/>
      <c r="I232" s="9" t="str">
        <f ca="1" t="shared" si="18"/>
        <v>LOCKED</v>
      </c>
      <c r="J232" s="6" t="str">
        <f t="shared" si="19"/>
        <v>ADJUSTMENTS (Cont'd)</v>
      </c>
      <c r="K232" s="7" t="e">
        <f>MATCH(J232,#REF!,0)</f>
        <v>#REF!</v>
      </c>
      <c r="L232" s="8" t="str">
        <f ca="1" t="shared" si="20"/>
        <v>,0</v>
      </c>
      <c r="M232" s="8" t="str">
        <f ca="1" t="shared" si="21"/>
        <v>C2</v>
      </c>
      <c r="N232" s="8" t="str">
        <f ca="1" t="shared" si="22"/>
        <v>C2</v>
      </c>
    </row>
    <row r="233" spans="1:14" ht="42" customHeight="1">
      <c r="A233" s="43" t="s">
        <v>129</v>
      </c>
      <c r="B233" s="44" t="s">
        <v>151</v>
      </c>
      <c r="C233" s="45" t="s">
        <v>261</v>
      </c>
      <c r="D233" s="46" t="s">
        <v>1</v>
      </c>
      <c r="E233" s="47" t="s">
        <v>85</v>
      </c>
      <c r="F233" s="48">
        <v>10</v>
      </c>
      <c r="G233" s="135"/>
      <c r="H233" s="49">
        <f aca="true" t="shared" si="23" ref="H233:H238">ROUND(G233*F233,2)</f>
        <v>0</v>
      </c>
      <c r="I233" s="9">
        <f ca="1" t="shared" si="18"/>
      </c>
      <c r="J233" s="6" t="str">
        <f t="shared" si="19"/>
        <v>F009Adjustment of Valve BoxesCW 3210-R7each</v>
      </c>
      <c r="K233" s="7" t="e">
        <f>MATCH(J233,#REF!,0)</f>
        <v>#REF!</v>
      </c>
      <c r="L233" s="8" t="str">
        <f ca="1" t="shared" si="20"/>
        <v>,0</v>
      </c>
      <c r="M233" s="8" t="str">
        <f ca="1" t="shared" si="21"/>
        <v>C2</v>
      </c>
      <c r="N233" s="8" t="str">
        <f ca="1" t="shared" si="22"/>
        <v>C2</v>
      </c>
    </row>
    <row r="234" spans="1:14" ht="42" customHeight="1">
      <c r="A234" s="43" t="s">
        <v>224</v>
      </c>
      <c r="B234" s="44" t="s">
        <v>149</v>
      </c>
      <c r="C234" s="45" t="s">
        <v>264</v>
      </c>
      <c r="D234" s="46" t="s">
        <v>1</v>
      </c>
      <c r="E234" s="47" t="s">
        <v>85</v>
      </c>
      <c r="F234" s="48">
        <v>2</v>
      </c>
      <c r="G234" s="135"/>
      <c r="H234" s="49">
        <f t="shared" si="23"/>
        <v>0</v>
      </c>
      <c r="I234" s="9">
        <f ca="1" t="shared" si="18"/>
      </c>
      <c r="J234" s="6" t="str">
        <f t="shared" si="19"/>
        <v>F010Valve Box ExtensionsCW 3210-R7each</v>
      </c>
      <c r="K234" s="7" t="e">
        <f>MATCH(J234,#REF!,0)</f>
        <v>#REF!</v>
      </c>
      <c r="L234" s="8" t="str">
        <f ca="1" t="shared" si="20"/>
        <v>,0</v>
      </c>
      <c r="M234" s="8" t="str">
        <f ca="1" t="shared" si="21"/>
        <v>C2</v>
      </c>
      <c r="N234" s="8" t="str">
        <f ca="1" t="shared" si="22"/>
        <v>C2</v>
      </c>
    </row>
    <row r="235" spans="1:14" ht="42" customHeight="1">
      <c r="A235" s="43" t="s">
        <v>130</v>
      </c>
      <c r="B235" s="44" t="s">
        <v>222</v>
      </c>
      <c r="C235" s="45" t="s">
        <v>262</v>
      </c>
      <c r="D235" s="46" t="s">
        <v>1</v>
      </c>
      <c r="E235" s="47" t="s">
        <v>85</v>
      </c>
      <c r="F235" s="48">
        <v>5</v>
      </c>
      <c r="G235" s="135"/>
      <c r="H235" s="49">
        <f t="shared" si="23"/>
        <v>0</v>
      </c>
      <c r="I235" s="9">
        <f ca="1" t="shared" si="18"/>
      </c>
      <c r="J235" s="6" t="str">
        <f t="shared" si="19"/>
        <v>F011Adjustment of Curb Stop BoxesCW 3210-R7each</v>
      </c>
      <c r="K235" s="7" t="e">
        <f>MATCH(J235,#REF!,0)</f>
        <v>#REF!</v>
      </c>
      <c r="L235" s="8" t="str">
        <f ca="1" t="shared" si="20"/>
        <v>,0</v>
      </c>
      <c r="M235" s="8" t="str">
        <f ca="1" t="shared" si="21"/>
        <v>C2</v>
      </c>
      <c r="N235" s="8" t="str">
        <f ca="1" t="shared" si="22"/>
        <v>C2</v>
      </c>
    </row>
    <row r="236" spans="1:14" ht="42" customHeight="1">
      <c r="A236" s="43" t="s">
        <v>131</v>
      </c>
      <c r="B236" s="44" t="s">
        <v>150</v>
      </c>
      <c r="C236" s="45" t="s">
        <v>265</v>
      </c>
      <c r="D236" s="46" t="s">
        <v>2</v>
      </c>
      <c r="E236" s="47" t="s">
        <v>85</v>
      </c>
      <c r="F236" s="48">
        <v>2</v>
      </c>
      <c r="G236" s="135"/>
      <c r="H236" s="49">
        <f t="shared" si="23"/>
        <v>0</v>
      </c>
      <c r="I236" s="9">
        <f ca="1" t="shared" si="18"/>
      </c>
      <c r="J236" s="6" t="str">
        <f t="shared" si="19"/>
        <v>F012Supply of Curb Inlet Box CoversCW 3210-R7each</v>
      </c>
      <c r="K236" s="7" t="e">
        <f>MATCH(J236,#REF!,0)</f>
        <v>#REF!</v>
      </c>
      <c r="L236" s="8" t="str">
        <f ca="1" t="shared" si="20"/>
        <v>,0</v>
      </c>
      <c r="M236" s="8" t="str">
        <f ca="1" t="shared" si="21"/>
        <v>C2</v>
      </c>
      <c r="N236" s="8" t="str">
        <f ca="1" t="shared" si="22"/>
        <v>C2</v>
      </c>
    </row>
    <row r="237" spans="1:14" ht="42" customHeight="1">
      <c r="A237" s="43" t="s">
        <v>29</v>
      </c>
      <c r="B237" s="44" t="s">
        <v>231</v>
      </c>
      <c r="C237" s="45" t="s">
        <v>273</v>
      </c>
      <c r="D237" s="46" t="s">
        <v>2</v>
      </c>
      <c r="E237" s="47" t="s">
        <v>85</v>
      </c>
      <c r="F237" s="48">
        <v>2</v>
      </c>
      <c r="G237" s="135"/>
      <c r="H237" s="49">
        <f t="shared" si="23"/>
        <v>0</v>
      </c>
      <c r="I237" s="9">
        <f ca="1" t="shared" si="18"/>
      </c>
      <c r="J237" s="6" t="str">
        <f t="shared" si="19"/>
        <v>F013Supply of Curb Inlet FramesCW 3210-R7each</v>
      </c>
      <c r="K237" s="7" t="e">
        <f>MATCH(J237,#REF!,0)</f>
        <v>#REF!</v>
      </c>
      <c r="L237" s="8" t="str">
        <f ca="1" t="shared" si="20"/>
        <v>,0</v>
      </c>
      <c r="M237" s="8" t="str">
        <f ca="1" t="shared" si="21"/>
        <v>C2</v>
      </c>
      <c r="N237" s="8" t="str">
        <f ca="1" t="shared" si="22"/>
        <v>C2</v>
      </c>
    </row>
    <row r="238" spans="1:14" ht="36" customHeight="1">
      <c r="A238" s="43" t="s">
        <v>132</v>
      </c>
      <c r="B238" s="44" t="s">
        <v>272</v>
      </c>
      <c r="C238" s="80" t="s">
        <v>260</v>
      </c>
      <c r="D238" s="46" t="s">
        <v>1</v>
      </c>
      <c r="E238" s="47" t="s">
        <v>85</v>
      </c>
      <c r="F238" s="48">
        <v>10</v>
      </c>
      <c r="G238" s="135"/>
      <c r="H238" s="49">
        <f t="shared" si="23"/>
        <v>0</v>
      </c>
      <c r="I238" s="9">
        <f ca="1" t="shared" si="18"/>
      </c>
      <c r="J238" s="6" t="str">
        <f t="shared" si="19"/>
        <v>F014Adjustment of Curb Inlet with New Inlet BoxCW 3210-R7each</v>
      </c>
      <c r="K238" s="7" t="e">
        <f>MATCH(J238,#REF!,0)</f>
        <v>#REF!</v>
      </c>
      <c r="L238" s="8" t="str">
        <f ca="1" t="shared" si="20"/>
        <v>,0</v>
      </c>
      <c r="M238" s="8" t="str">
        <f ca="1" t="shared" si="21"/>
        <v>C2</v>
      </c>
      <c r="N238" s="8" t="str">
        <f ca="1" t="shared" si="22"/>
        <v>C2</v>
      </c>
    </row>
    <row r="239" spans="1:14" ht="36" customHeight="1">
      <c r="A239" s="19"/>
      <c r="B239" s="84"/>
      <c r="C239" s="56" t="s">
        <v>106</v>
      </c>
      <c r="D239" s="40"/>
      <c r="E239" s="83"/>
      <c r="F239" s="48"/>
      <c r="G239" s="141"/>
      <c r="H239" s="42"/>
      <c r="I239" s="9" t="str">
        <f ca="1" t="shared" si="18"/>
        <v>LOCKED</v>
      </c>
      <c r="J239" s="6" t="str">
        <f t="shared" si="19"/>
        <v>LANDSCAPING</v>
      </c>
      <c r="K239" s="7" t="e">
        <f>MATCH(J239,#REF!,0)</f>
        <v>#REF!</v>
      </c>
      <c r="L239" s="8" t="str">
        <f ca="1" t="shared" si="20"/>
        <v>,0</v>
      </c>
      <c r="M239" s="8" t="str">
        <f ca="1" t="shared" si="21"/>
        <v>C2</v>
      </c>
      <c r="N239" s="8" t="str">
        <f ca="1" t="shared" si="22"/>
        <v>C2</v>
      </c>
    </row>
    <row r="240" spans="1:14" ht="42" customHeight="1">
      <c r="A240" s="58" t="s">
        <v>365</v>
      </c>
      <c r="B240" s="44" t="s">
        <v>367</v>
      </c>
      <c r="C240" s="45" t="s">
        <v>466</v>
      </c>
      <c r="D240" s="46" t="s">
        <v>467</v>
      </c>
      <c r="E240" s="47" t="s">
        <v>82</v>
      </c>
      <c r="F240" s="48">
        <v>200</v>
      </c>
      <c r="G240" s="135"/>
      <c r="H240" s="49">
        <f>ROUND(G240*F240,2)</f>
        <v>0</v>
      </c>
      <c r="I240" s="9">
        <f ca="1" t="shared" si="18"/>
      </c>
      <c r="J240" s="6" t="str">
        <f t="shared" si="19"/>
        <v>G005Salt Tolerant Grass SeedingE12.m²</v>
      </c>
      <c r="K240" s="7" t="e">
        <f>MATCH(J240,#REF!,0)</f>
        <v>#REF!</v>
      </c>
      <c r="L240" s="8" t="str">
        <f ca="1" t="shared" si="20"/>
        <v>,0</v>
      </c>
      <c r="M240" s="8" t="str">
        <f ca="1" t="shared" si="21"/>
        <v>C2</v>
      </c>
      <c r="N240" s="8" t="str">
        <f ca="1" t="shared" si="22"/>
        <v>C2</v>
      </c>
    </row>
    <row r="241" spans="1:14" ht="42" customHeight="1" thickBot="1">
      <c r="A241" s="95"/>
      <c r="B241" s="96" t="str">
        <f>+B164</f>
        <v>B</v>
      </c>
      <c r="C241" s="118" t="str">
        <f>+C164</f>
        <v>McPHILLIPS STREET NORTHBOUND - NOTRE DAME AVENUE / LOGAN AVENUE</v>
      </c>
      <c r="D241" s="119"/>
      <c r="E241" s="119"/>
      <c r="F241" s="120"/>
      <c r="G241" s="142" t="s">
        <v>491</v>
      </c>
      <c r="H241" s="97">
        <f>SUM(H165:H240)</f>
        <v>0</v>
      </c>
      <c r="I241" s="9" t="str">
        <f ca="1" t="shared" si="18"/>
        <v>LOCKED</v>
      </c>
      <c r="J241" s="6" t="str">
        <f t="shared" si="19"/>
        <v>McPHILLIPS STREET NORTHBOUND - NOTRE DAME AVENUE / LOGAN AVENUE</v>
      </c>
      <c r="K241" s="7" t="e">
        <f>MATCH(J241,#REF!,0)</f>
        <v>#REF!</v>
      </c>
      <c r="L241" s="8" t="str">
        <f ca="1" t="shared" si="20"/>
        <v>G</v>
      </c>
      <c r="M241" s="8" t="str">
        <f ca="1" t="shared" si="21"/>
        <v>C2</v>
      </c>
      <c r="N241" s="8" t="str">
        <f ca="1" t="shared" si="22"/>
        <v>C2</v>
      </c>
    </row>
    <row r="242" spans="1:14" ht="42" customHeight="1" thickBot="1" thickTop="1">
      <c r="A242" s="95"/>
      <c r="B242" s="99"/>
      <c r="C242" s="123" t="s">
        <v>496</v>
      </c>
      <c r="D242" s="123"/>
      <c r="E242" s="123"/>
      <c r="F242" s="123"/>
      <c r="G242" s="143"/>
      <c r="H242" s="100"/>
      <c r="I242" s="9" t="str">
        <f ca="1" t="shared" si="18"/>
        <v>LOCKED</v>
      </c>
      <c r="J242" s="6" t="str">
        <f t="shared" si="19"/>
        <v>SUMMARY</v>
      </c>
      <c r="K242" s="7" t="e">
        <f>MATCH(J242,#REF!,0)</f>
        <v>#REF!</v>
      </c>
      <c r="L242" s="8" t="str">
        <f ca="1" t="shared" si="20"/>
        <v>F0</v>
      </c>
      <c r="M242" s="8" t="str">
        <f ca="1" t="shared" si="21"/>
        <v>C2</v>
      </c>
      <c r="N242" s="8" t="str">
        <f ca="1" t="shared" si="22"/>
        <v>C2</v>
      </c>
    </row>
    <row r="243" spans="1:14" ht="46.5" customHeight="1" thickBot="1" thickTop="1">
      <c r="A243" s="28"/>
      <c r="B243" s="101" t="str">
        <f>+B6</f>
        <v>A</v>
      </c>
      <c r="C243" s="113" t="str">
        <f>+C6</f>
        <v>LOGAN AVENUE RECONSTRUCTION AND ASSOCIATED WORKS</v>
      </c>
      <c r="D243" s="114"/>
      <c r="E243" s="114"/>
      <c r="F243" s="115"/>
      <c r="G243" s="142" t="s">
        <v>491</v>
      </c>
      <c r="H243" s="102">
        <f>+H163</f>
        <v>0</v>
      </c>
      <c r="I243" s="9" t="str">
        <f ca="1" t="shared" si="18"/>
        <v>LOCKED</v>
      </c>
      <c r="J243" s="6" t="str">
        <f t="shared" si="19"/>
        <v>LOGAN AVENUE RECONSTRUCTION AND ASSOCIATED WORKS</v>
      </c>
      <c r="K243" s="7" t="e">
        <f>MATCH(J243,#REF!,0)</f>
        <v>#REF!</v>
      </c>
      <c r="L243" s="8" t="str">
        <f ca="1" t="shared" si="20"/>
        <v>G</v>
      </c>
      <c r="M243" s="8" t="str">
        <f ca="1" t="shared" si="21"/>
        <v>C2</v>
      </c>
      <c r="N243" s="8" t="str">
        <f ca="1" t="shared" si="22"/>
        <v>C2</v>
      </c>
    </row>
    <row r="244" spans="1:14" ht="46.5" customHeight="1" thickBot="1" thickTop="1">
      <c r="A244" s="28"/>
      <c r="B244" s="103" t="str">
        <f>+B241</f>
        <v>B</v>
      </c>
      <c r="C244" s="124" t="str">
        <f>+C241</f>
        <v>McPHILLIPS STREET NORTHBOUND - NOTRE DAME AVENUE / LOGAN AVENUE</v>
      </c>
      <c r="D244" s="125"/>
      <c r="E244" s="125"/>
      <c r="F244" s="126"/>
      <c r="G244" s="142" t="s">
        <v>491</v>
      </c>
      <c r="H244" s="104">
        <f>+H241</f>
        <v>0</v>
      </c>
      <c r="I244" s="9" t="str">
        <f ca="1" t="shared" si="18"/>
        <v>LOCKED</v>
      </c>
      <c r="J244" s="6" t="str">
        <f t="shared" si="19"/>
        <v>McPHILLIPS STREET NORTHBOUND - NOTRE DAME AVENUE / LOGAN AVENUE</v>
      </c>
      <c r="K244" s="7" t="e">
        <f>MATCH(J244,#REF!,0)</f>
        <v>#REF!</v>
      </c>
      <c r="L244" s="8" t="str">
        <f ca="1" t="shared" si="20"/>
        <v>G</v>
      </c>
      <c r="M244" s="8" t="str">
        <f ca="1" t="shared" si="21"/>
        <v>C2</v>
      </c>
      <c r="N244" s="8" t="str">
        <f ca="1" t="shared" si="22"/>
        <v>C2</v>
      </c>
    </row>
    <row r="245" spans="1:8" ht="42" customHeight="1" thickTop="1">
      <c r="A245" s="19"/>
      <c r="B245" s="127" t="s">
        <v>497</v>
      </c>
      <c r="C245" s="128"/>
      <c r="D245" s="128"/>
      <c r="E245" s="128"/>
      <c r="F245" s="128"/>
      <c r="G245" s="129">
        <f>SUM(H243:H244)</f>
        <v>0</v>
      </c>
      <c r="H245" s="130"/>
    </row>
    <row r="246" spans="1:8" ht="42" customHeight="1">
      <c r="A246" s="19"/>
      <c r="B246" s="131" t="s">
        <v>498</v>
      </c>
      <c r="C246" s="132"/>
      <c r="D246" s="132"/>
      <c r="E246" s="132"/>
      <c r="F246" s="132"/>
      <c r="G246" s="132"/>
      <c r="H246" s="133"/>
    </row>
    <row r="247" spans="1:8" ht="42" customHeight="1">
      <c r="A247" s="19"/>
      <c r="B247" s="134" t="s">
        <v>499</v>
      </c>
      <c r="C247" s="132"/>
      <c r="D247" s="132"/>
      <c r="E247" s="132"/>
      <c r="F247" s="132"/>
      <c r="G247" s="132"/>
      <c r="H247" s="133"/>
    </row>
    <row r="248" spans="1:8" ht="42" customHeight="1">
      <c r="A248" s="19"/>
      <c r="B248" s="105"/>
      <c r="C248" s="106"/>
      <c r="D248" s="107"/>
      <c r="E248" s="106"/>
      <c r="F248" s="106"/>
      <c r="G248" s="144"/>
      <c r="H248" s="108"/>
    </row>
    <row r="249" ht="42" customHeight="1"/>
    <row r="250" ht="42" customHeight="1"/>
    <row r="251" ht="42" customHeight="1"/>
    <row r="252" ht="42" customHeight="1"/>
    <row r="253" ht="42" customHeight="1"/>
    <row r="254" ht="42" customHeight="1"/>
    <row r="255" ht="42" customHeight="1"/>
    <row r="256" ht="42" customHeight="1"/>
    <row r="257" ht="42" customHeight="1"/>
    <row r="258" ht="42" customHeight="1"/>
    <row r="259" ht="42" customHeight="1"/>
    <row r="260" ht="42" customHeight="1"/>
    <row r="261" ht="42" customHeight="1"/>
    <row r="262" ht="42" customHeight="1"/>
    <row r="263" ht="42" customHeight="1"/>
    <row r="264" ht="42" customHeight="1"/>
    <row r="265" ht="42" customHeight="1"/>
    <row r="266" ht="42" customHeight="1"/>
    <row r="267" ht="42" customHeight="1"/>
  </sheetData>
  <sheetProtection password="CC3D" sheet="1" objects="1" scenarios="1" selectLockedCells="1"/>
  <mergeCells count="11">
    <mergeCell ref="B247:H247"/>
    <mergeCell ref="C244:F244"/>
    <mergeCell ref="B245:F245"/>
    <mergeCell ref="G245:H245"/>
    <mergeCell ref="B246:H246"/>
    <mergeCell ref="C243:F243"/>
    <mergeCell ref="C6:H6"/>
    <mergeCell ref="C163:F163"/>
    <mergeCell ref="C164:H164"/>
    <mergeCell ref="C241:F241"/>
    <mergeCell ref="C242:F242"/>
  </mergeCells>
  <conditionalFormatting sqref="D240 D224 D188:D195 D212:D216 D197:D198 D166:D186 D226:D231 D233:D238 D162 D95:D100 D153 D143 D145:D151 D129:D131 D123:D125 D102 D25:D73 D75:D93 D155:D160 D8:D23 D105:D107">
    <cfRule type="cellIs" priority="11" dxfId="0" operator="equal" stopIfTrue="1">
      <formula>"CW 2130-R11"</formula>
    </cfRule>
    <cfRule type="cellIs" priority="12" dxfId="0" operator="equal" stopIfTrue="1">
      <formula>"CW 3120-R2"</formula>
    </cfRule>
    <cfRule type="cellIs" priority="13" dxfId="0" operator="equal" stopIfTrue="1">
      <formula>"CW 3240-R7"</formula>
    </cfRule>
  </conditionalFormatting>
  <conditionalFormatting sqref="D225 D217:D222 D200:D208 D210:D211 D119:D122 D144 D132:D135 D126:D128 D104 D108:D117">
    <cfRule type="cellIs" priority="9" dxfId="0" operator="equal" stopIfTrue="1">
      <formula>"CW 3120-R2"</formula>
    </cfRule>
    <cfRule type="cellIs" priority="10" dxfId="0" operator="equal" stopIfTrue="1">
      <formula>"CW 3240-R7"</formula>
    </cfRule>
  </conditionalFormatting>
  <conditionalFormatting sqref="D136:D138 D140:D141">
    <cfRule type="cellIs" priority="7" dxfId="0" operator="equal" stopIfTrue="1">
      <formula>"CW 2130-R11"</formula>
    </cfRule>
    <cfRule type="cellIs" priority="8" dxfId="0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225">
      <formula1>0</formula1>
    </dataValidation>
    <dataValidation type="custom" allowBlank="1" showInputMessage="1" showErrorMessage="1" error="If you can enter a Unit  Price in this cell, pLease contact the Contract Administrator immediately!" sqref="G22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67 G169:G172 G174 G176 G179:G181 G184:G186 G190 G192 G194:G195 G197:G198 G201 G203 G205 G208 G210 G212:G216 G218 G220:G222 G224 G226 G228:G231 G233:G238 G240 G162 G155:G160 G153 G147:G151 G145 G143 G140:G141 G138 G133:G136 G130:G131 G127 G123:G125 G121 G114:G117 G111 G109 G106:G107 G102 G99:G100 G97 G90:G93 G86:G88 G76:G84 G73 G71 G69 G67 G63:G64 G59:G60 G56:G57 G54 G50:G52 G46:G48 G41:G44 G39 G36:G37 G32:G34 G30 G26:G27 G23 G18:G21 G11:G16 G8:G9">
      <formula1>IF(G167&gt;=0.01,ROUND(G167,2),0.01)</formula1>
    </dataValidation>
  </dataValidations>
  <printOptions horizontalCentered="1"/>
  <pageMargins left="0.4330708661417323" right="0.4724409448818898" top="0.7480314960629921" bottom="0.7480314960629921" header="0.2362204724409449" footer="0.2362204724409449"/>
  <pageSetup horizontalDpi="600" verticalDpi="600" orientation="portrait" scale="70" r:id="rId1"/>
  <headerFooter alignWithMargins="0">
    <oddHeader>&amp;L&amp;10The City of Winnipeg
Bid Opportunity No. 360-2011 
&amp;XTemplate Version: C420110321 - RW&amp;R&amp;10Bid Submission
Page &amp;P+3 of 20</oddHeader>
    <oddFooter xml:space="preserve">&amp;R__________________
Name of Bidder                    </oddFooter>
  </headerFooter>
  <rowBreaks count="4" manualBreakCount="4">
    <brk id="73" max="7" man="1"/>
    <brk id="93" max="7" man="1"/>
    <brk id="186" max="7" man="1"/>
    <brk id="2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May 27
File Size 152064
file size 313,856</dc:description>
  <cp:lastModifiedBy>hpheifer</cp:lastModifiedBy>
  <cp:lastPrinted>2011-03-21T20:15:47Z</cp:lastPrinted>
  <dcterms:created xsi:type="dcterms:W3CDTF">2000-01-26T18:56:05Z</dcterms:created>
  <dcterms:modified xsi:type="dcterms:W3CDTF">2011-05-26T22:11:42Z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C420110321RW</vt:lpwstr>
  </property>
</Properties>
</file>