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105" windowWidth="9600" windowHeight="1057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PRICES'!$B$6:$H$330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PRICES'!$B$1:$IV$245</definedName>
    <definedName name="XEverything">#REF!</definedName>
    <definedName name="XITEMS" localSheetId="0">'FORM B - PRICES'!$B$6:$IV$245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<sst xmlns="http://schemas.openxmlformats.org/spreadsheetml/2006/main" count="1295" uniqueCount="479">
  <si>
    <t xml:space="preserve">CW 3130-R4 </t>
  </si>
  <si>
    <t>CW 3135-R1</t>
  </si>
  <si>
    <t xml:space="preserve">CW 3235-R9  </t>
  </si>
  <si>
    <t xml:space="preserve">CW 3325-R5  </t>
  </si>
  <si>
    <t>Salt Tolerant Grass Seeding</t>
  </si>
  <si>
    <t>100 mm Sidewalk</t>
  </si>
  <si>
    <t>CW 2130-R12</t>
  </si>
  <si>
    <t>CW 3120-R4</t>
  </si>
  <si>
    <t>CW 2110-R11</t>
  </si>
  <si>
    <t xml:space="preserve">CW 3450-R5 </t>
  </si>
  <si>
    <t>CW 3210-R7</t>
  </si>
  <si>
    <t>CW 3510-R9</t>
  </si>
  <si>
    <t>Construction of 230 mm Concrete Pavement (Plain-Dowelled)</t>
  </si>
  <si>
    <t>C047</t>
  </si>
  <si>
    <t>C050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</si>
  <si>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</si>
  <si>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</si>
  <si>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</si>
  <si>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</si>
  <si>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</si>
  <si>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</si>
  <si>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</si>
  <si>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</si>
  <si>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</si>
  <si>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</si>
  <si>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</si>
  <si>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</si>
  <si>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</si>
  <si>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</si>
  <si>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</si>
  <si>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</si>
  <si>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</si>
  <si>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</si>
  <si>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</si>
  <si>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E011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</si>
  <si>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</si>
  <si>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</si>
  <si>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</si>
  <si>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</si>
  <si>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</si>
  <si>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</si>
  <si>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</si>
  <si>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</si>
  <si>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</si>
  <si>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E031</t>
  </si>
  <si>
    <t>E032</t>
  </si>
  <si>
    <t>E033</t>
  </si>
  <si>
    <t>E034</t>
  </si>
  <si>
    <t>E035</t>
  </si>
  <si>
    <t>E036</t>
  </si>
  <si>
    <t>E037</t>
  </si>
  <si>
    <t>E044</t>
  </si>
  <si>
    <t>Sub-Grade Compaction</t>
  </si>
  <si>
    <t>0 - 50 mm Depth (Asphalt)</t>
  </si>
  <si>
    <t>50 - 100 mm Depth (Asphalt)</t>
  </si>
  <si>
    <t>0 - 50 mm Depth (Concrete)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</si>
  <si>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</si>
  <si>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</si>
  <si>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</si>
  <si>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</si>
  <si>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</si>
  <si>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</si>
  <si>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</si>
  <si>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</si>
  <si>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</si>
  <si>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</si>
  <si>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</si>
  <si>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</si>
  <si>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</si>
  <si>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</si>
  <si>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</si>
  <si>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</si>
  <si>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</si>
  <si>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</si>
  <si>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</si>
  <si>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</si>
  <si>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</si>
  <si>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</si>
  <si>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</si>
  <si>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</si>
  <si>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</si>
  <si>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</si>
  <si>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</si>
  <si>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</si>
  <si>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</si>
  <si>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</si>
  <si>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</si>
  <si>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</si>
  <si>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</si>
  <si>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</si>
  <si>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</si>
  <si>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</si>
  <si>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</si>
  <si>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</si>
  <si>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</si>
  <si>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</si>
  <si>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</si>
  <si>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</si>
  <si>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</si>
  <si>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</si>
  <si>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</si>
  <si>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</si>
  <si>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</si>
  <si>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</si>
  <si>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</si>
  <si>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</si>
  <si>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</si>
  <si>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</si>
  <si>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</si>
  <si>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</si>
  <si>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</si>
  <si>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</si>
  <si>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</si>
  <si>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</si>
  <si>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</si>
  <si>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</si>
  <si>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</si>
  <si>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</si>
  <si>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</si>
  <si>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</si>
  <si>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</si>
  <si>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</si>
  <si>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</si>
  <si>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</si>
  <si>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</si>
  <si>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</si>
  <si>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</si>
  <si>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</si>
  <si>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</si>
  <si>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</si>
  <si>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</si>
  <si>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</si>
  <si>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</si>
  <si>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</si>
  <si>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</si>
  <si>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</si>
  <si>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</si>
  <si>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</si>
  <si>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</si>
  <si>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</si>
  <si>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</si>
  <si>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</si>
  <si>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</si>
  <si>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</si>
  <si>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</si>
  <si>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</si>
  <si>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C011</t>
  </si>
  <si>
    <t>C014</t>
  </si>
  <si>
    <t>C015</t>
  </si>
  <si>
    <t>C017</t>
  </si>
  <si>
    <t>E003</t>
  </si>
  <si>
    <t>E004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</si>
  <si>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</si>
  <si>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</si>
  <si>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</si>
  <si>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</si>
  <si>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</si>
  <si>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</si>
  <si>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</si>
  <si>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</si>
  <si>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</si>
  <si>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</si>
  <si>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</si>
  <si>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</si>
  <si>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</si>
  <si>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</si>
  <si>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</si>
  <si>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</si>
  <si>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</si>
  <si>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</si>
  <si>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</si>
  <si>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</si>
  <si>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B017</t>
  </si>
  <si>
    <t>B027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</si>
  <si>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</si>
  <si>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</si>
  <si>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</si>
  <si>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</si>
  <si>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</si>
  <si>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</si>
  <si>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</si>
  <si>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</si>
  <si>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</si>
  <si>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</si>
  <si>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</si>
  <si>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</si>
  <si>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</si>
  <si>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</si>
  <si>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</si>
  <si>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</si>
  <si>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Median Slab</t>
  </si>
  <si>
    <t>Bullnose</t>
  </si>
  <si>
    <t xml:space="preserve">Miscellaneous Concrete Slab Renewal </t>
  </si>
  <si>
    <t>SD-226A</t>
  </si>
  <si>
    <t>SD-227A</t>
  </si>
  <si>
    <t>Concrete Curb Removal</t>
  </si>
  <si>
    <t>SD-201</t>
  </si>
  <si>
    <t>SD-206B</t>
  </si>
  <si>
    <t>SD-204</t>
  </si>
  <si>
    <t>SD-228B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</si>
  <si>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</si>
  <si>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</si>
  <si>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</si>
  <si>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</si>
  <si>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</si>
  <si>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</si>
  <si>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</si>
  <si>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</si>
  <si>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</si>
  <si>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</si>
  <si>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</si>
  <si>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</si>
  <si>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</si>
  <si>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</si>
  <si>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</si>
  <si>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</si>
  <si>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</si>
  <si>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</si>
  <si>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</si>
  <si>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</si>
  <si>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</si>
  <si>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</si>
  <si>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</si>
  <si>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</si>
  <si>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</si>
  <si>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</si>
  <si>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C032</t>
  </si>
  <si>
    <t>C035</t>
  </si>
  <si>
    <t>C042</t>
  </si>
  <si>
    <t>C046</t>
  </si>
  <si>
    <t>SD-228A</t>
  </si>
  <si>
    <t>SD-205</t>
  </si>
  <si>
    <t>SD-203B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</si>
  <si>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</si>
  <si>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</si>
  <si>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</si>
  <si>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</si>
  <si>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</si>
  <si>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</si>
  <si>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</si>
  <si>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</si>
  <si>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</si>
  <si>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>Sewer Service Risers</t>
  </si>
  <si>
    <t xml:space="preserve">AP-009 - Barrier Curb and Gutter Inlet Cover </t>
  </si>
  <si>
    <t>AP-011 - Mountable Curb and Gutter Inlet</t>
  </si>
  <si>
    <t>Connecting to Existing Manhole</t>
  </si>
  <si>
    <t>Connecting to Existing Catch Basin</t>
  </si>
  <si>
    <t xml:space="preserve">Connecting to Existing Sewer </t>
  </si>
  <si>
    <t>E.21</t>
  </si>
  <si>
    <t>E046</t>
  </si>
  <si>
    <t>E.22</t>
  </si>
  <si>
    <t>E.23</t>
  </si>
  <si>
    <t>E051</t>
  </si>
  <si>
    <t>A003</t>
  </si>
  <si>
    <t>B002</t>
  </si>
  <si>
    <t>D.1</t>
  </si>
  <si>
    <t>B.26</t>
  </si>
  <si>
    <t>F010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</si>
  <si>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</si>
  <si>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</si>
  <si>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</si>
  <si>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</si>
  <si>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</si>
  <si>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B188</t>
  </si>
  <si>
    <t>B190</t>
  </si>
  <si>
    <t>B191</t>
  </si>
  <si>
    <t>B193</t>
  </si>
  <si>
    <t>B194</t>
  </si>
  <si>
    <t>B195</t>
  </si>
  <si>
    <t>B199</t>
  </si>
  <si>
    <t>B200</t>
  </si>
  <si>
    <t>B201</t>
  </si>
  <si>
    <t>B202</t>
  </si>
  <si>
    <t>E.24</t>
  </si>
  <si>
    <t>A.21</t>
  </si>
  <si>
    <t>Common Excavation- Suitable site material</t>
  </si>
  <si>
    <t>Fill Material</t>
  </si>
  <si>
    <t>A028</t>
  </si>
  <si>
    <t>A030</t>
  </si>
  <si>
    <t>A031</t>
  </si>
  <si>
    <t>A.22</t>
  </si>
  <si>
    <t>A.23</t>
  </si>
  <si>
    <t>A.24</t>
  </si>
  <si>
    <t>A.25</t>
  </si>
  <si>
    <t>Placing Suitable Site Material</t>
  </si>
  <si>
    <t>C033</t>
  </si>
  <si>
    <t>C034</t>
  </si>
  <si>
    <t>C037</t>
  </si>
  <si>
    <t>D006</t>
  </si>
  <si>
    <t>E.25</t>
  </si>
  <si>
    <t>B203</t>
  </si>
  <si>
    <t>SD-203A</t>
  </si>
  <si>
    <t>E13</t>
  </si>
  <si>
    <t>E12</t>
  </si>
  <si>
    <t>E14</t>
  </si>
  <si>
    <t>vert m</t>
  </si>
  <si>
    <t>CW 3170-R3</t>
  </si>
  <si>
    <t>F020</t>
  </si>
  <si>
    <t>Adjustment of Catch Basins / Manholes Frames</t>
  </si>
  <si>
    <t>Adjustment of Valve Boxes</t>
  </si>
  <si>
    <t>Lifter Rings</t>
  </si>
  <si>
    <t>Valve Box Extensions</t>
  </si>
  <si>
    <t>SD-227C</t>
  </si>
  <si>
    <t>E15</t>
  </si>
  <si>
    <t>A</t>
  </si>
  <si>
    <t>B</t>
  </si>
  <si>
    <t>E</t>
  </si>
  <si>
    <t>B.29</t>
  </si>
  <si>
    <t>E.26</t>
  </si>
  <si>
    <t>Locked?</t>
  </si>
  <si>
    <t>MATCH</t>
  </si>
  <si>
    <t>Format F</t>
  </si>
  <si>
    <t>Format G</t>
  </si>
  <si>
    <t>Format H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</si>
  <si>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</si>
  <si>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</si>
  <si>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</si>
  <si>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</si>
  <si>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</si>
  <si>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</si>
  <si>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F002B</t>
  </si>
  <si>
    <t>Joined, Trimmed, &amp; Cleaned for Checking</t>
  </si>
  <si>
    <t>B.15</t>
  </si>
  <si>
    <t>Abandoning  Existing Catch Basins</t>
  </si>
  <si>
    <t>Removal of Existing Catch Basins</t>
  </si>
  <si>
    <t>Pre-cast Concrete Risers</t>
  </si>
  <si>
    <t>Brick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</si>
  <si>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</si>
  <si>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</si>
  <si>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</si>
  <si>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</si>
  <si>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</si>
  <si>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</si>
  <si>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</si>
  <si>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</si>
  <si>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</si>
  <si>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</si>
  <si>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</si>
  <si>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</si>
  <si>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</si>
  <si>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ROADWORK - NEW CONSTRUCTION</t>
  </si>
  <si>
    <t>SD-229C</t>
  </si>
  <si>
    <t>SD-015</t>
  </si>
  <si>
    <t>Separation Geotextile Fabric</t>
  </si>
  <si>
    <t>A022A</t>
  </si>
  <si>
    <t>Supply and Install Geogrid</t>
  </si>
  <si>
    <t>A.26</t>
  </si>
  <si>
    <t>C.12</t>
  </si>
  <si>
    <t>CW 3250-R7</t>
  </si>
  <si>
    <t>A.20</t>
  </si>
  <si>
    <t>B034-24</t>
  </si>
  <si>
    <t>B043-24</t>
  </si>
  <si>
    <t>B047-24</t>
  </si>
  <si>
    <t>B056-24</t>
  </si>
  <si>
    <t>B057-24</t>
  </si>
  <si>
    <t>B058-24</t>
  </si>
  <si>
    <t>B059-24</t>
  </si>
  <si>
    <t>B100r</t>
  </si>
  <si>
    <t>B101r</t>
  </si>
  <si>
    <t>B104r</t>
  </si>
  <si>
    <t>B114rl</t>
  </si>
  <si>
    <t>B118rl</t>
  </si>
  <si>
    <t>B119rl</t>
  </si>
  <si>
    <t>B120rl</t>
  </si>
  <si>
    <t>B121rl</t>
  </si>
  <si>
    <t>B122rl</t>
  </si>
  <si>
    <t>B126r</t>
  </si>
  <si>
    <t>B127r</t>
  </si>
  <si>
    <t>B154rl</t>
  </si>
  <si>
    <t>B155rl</t>
  </si>
  <si>
    <t>B156rl</t>
  </si>
  <si>
    <t>B157rl</t>
  </si>
  <si>
    <t>B158rl</t>
  </si>
  <si>
    <t>B167rl</t>
  </si>
  <si>
    <t>B169rl</t>
  </si>
  <si>
    <t>G005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</si>
  <si>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</si>
  <si>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</si>
  <si>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</si>
  <si>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</si>
  <si>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</si>
  <si>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</si>
  <si>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</si>
  <si>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</si>
  <si>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</si>
  <si>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</si>
  <si>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</si>
  <si>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</si>
  <si>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Replacing Existing Manhole and Catch Basin  Frames &amp; Covers</t>
  </si>
  <si>
    <t>A035A</t>
  </si>
  <si>
    <t>Partial Depth Planing of Existing Joints</t>
  </si>
  <si>
    <t>Asphalt Patching of Partial Depth Joints</t>
  </si>
  <si>
    <t>A007A</t>
  </si>
  <si>
    <t>Detectable Warning Surface Tiles</t>
  </si>
  <si>
    <t>B221</t>
  </si>
  <si>
    <t xml:space="preserve">610 mm X 1220 mm </t>
  </si>
  <si>
    <t xml:space="preserve">CW 3240-R10 </t>
  </si>
  <si>
    <t>Construction of  Curb Ramp (8-12 mm ht, Integral)</t>
  </si>
  <si>
    <t>CW 3110-R18</t>
  </si>
  <si>
    <t xml:space="preserve">CW 3230-R8
</t>
  </si>
  <si>
    <t>CW 3310-R15</t>
  </si>
  <si>
    <t xml:space="preserve">CW 3410-R10 </t>
  </si>
  <si>
    <t>CW 3326-R1</t>
  </si>
  <si>
    <t>FORM B: PRICES</t>
  </si>
  <si>
    <t>(SEE B9)</t>
  </si>
  <si>
    <t>UNIT PRICES</t>
  </si>
  <si>
    <t>SPEC.</t>
  </si>
  <si>
    <t>APPROX.</t>
  </si>
  <si>
    <t>REF.</t>
  </si>
  <si>
    <t>QUANTITY</t>
  </si>
  <si>
    <t>Northbound Lagimodiere Blvd. - Cottonwood to Dugald - Regional Street Minor Asphalt Repair</t>
  </si>
  <si>
    <t>ROADWORKS - RENEWALS</t>
  </si>
  <si>
    <t>A.8</t>
  </si>
  <si>
    <t>Asphalt Patching of Full Depth Joints</t>
  </si>
  <si>
    <t>Barrier (150 mm reveal ht, Dowelled)</t>
  </si>
  <si>
    <t>Modified Barrier (150 mm reveal ht, Dowelled)</t>
  </si>
  <si>
    <t>Mountable Curb (150 mm reveal ht Integral)</t>
  </si>
  <si>
    <t>Subtotal:</t>
  </si>
  <si>
    <t>Archibald St. - Plinguet to #80 Archibald - Regional Street Minor Asphalt Repairs and Plinguet Intersection Improvement</t>
  </si>
  <si>
    <t>Barrier Separate</t>
  </si>
  <si>
    <t>ROADWORKS - NEW CONSTRUCTION</t>
  </si>
  <si>
    <t>Construction of 230 mm Concrete Pavement for Early Opening 72 hour (Plain-Dowelled)</t>
  </si>
  <si>
    <t>Construction of  Barrier (150 mm ht, Dowelled)</t>
  </si>
  <si>
    <t>Construction of Barrier (150 mm ht, Separate)</t>
  </si>
  <si>
    <t>Construction of Barrier (150 mm ht, Integral)</t>
  </si>
  <si>
    <t>Construction of  Modified Barrier  (150 mm ht, Integral)</t>
  </si>
  <si>
    <t>SD-024, 1800 mm deep</t>
  </si>
  <si>
    <t>250 mm, PVC</t>
  </si>
  <si>
    <t>In a Trench, Class B Type Sand  Bedding, Class 3 Backfill</t>
  </si>
  <si>
    <t>300 mm, PVC</t>
  </si>
  <si>
    <t>250 mm Catch Basin Lead</t>
  </si>
  <si>
    <t>B.31</t>
  </si>
  <si>
    <t>B.32</t>
  </si>
  <si>
    <t>B.33</t>
  </si>
  <si>
    <t>B.34</t>
  </si>
  <si>
    <t>B.35</t>
  </si>
  <si>
    <t>Archibald St. and Mission St. Intersection - East Side Improvements</t>
  </si>
  <si>
    <t>C.13</t>
  </si>
  <si>
    <t>C.14</t>
  </si>
  <si>
    <t>C.15</t>
  </si>
  <si>
    <t>C.16</t>
  </si>
  <si>
    <t>Construction of Barrier (180 mm ht, Integral)</t>
  </si>
  <si>
    <t>Construction of  Modified Barrier  (180 mm ht, Integral)</t>
  </si>
  <si>
    <t>Construction of  Safety Curb (330 mm ht)</t>
  </si>
  <si>
    <t>C.17</t>
  </si>
  <si>
    <t>C.18</t>
  </si>
  <si>
    <t>C.19</t>
  </si>
  <si>
    <t>C.20</t>
  </si>
  <si>
    <t>Trenchless Installation, Class B Type Sand Bedding, Class 3 Backfill</t>
  </si>
  <si>
    <t>C.21</t>
  </si>
  <si>
    <t>C.22</t>
  </si>
  <si>
    <t>C.23</t>
  </si>
  <si>
    <t>250 mm Drainage Connection Pipe</t>
  </si>
  <si>
    <t>C.24</t>
  </si>
  <si>
    <t>C.25</t>
  </si>
  <si>
    <t>C.26</t>
  </si>
  <si>
    <t>Relocating Existing Hydrant - Type B</t>
  </si>
  <si>
    <t>C.27</t>
  </si>
  <si>
    <t>Watermain Installation</t>
  </si>
  <si>
    <t>C.28</t>
  </si>
  <si>
    <t>C.29</t>
  </si>
  <si>
    <t xml:space="preserve">Lagimodiere Blvd. - Cottonwood to Dugald - Asphalt Shoulder Paving </t>
  </si>
  <si>
    <t>D.5</t>
  </si>
  <si>
    <t>D.6</t>
  </si>
  <si>
    <t>D.7</t>
  </si>
  <si>
    <t>D.8</t>
  </si>
  <si>
    <t>D.9</t>
  </si>
  <si>
    <t>D.10</t>
  </si>
  <si>
    <t>Lagimodiere Blvd. - Paterson St. Intersection and Leveque Improvements</t>
  </si>
  <si>
    <t>Barrier 180 mm</t>
  </si>
  <si>
    <t>Construction of  Mountable Curb 120mm  (Integral)</t>
  </si>
  <si>
    <t>In a Trench, Class B Sand Bedding, Class 3 Backfill</t>
  </si>
  <si>
    <t xml:space="preserve">250 mm </t>
  </si>
  <si>
    <t>250 mm (Type PVC) Connecting Pipe</t>
  </si>
  <si>
    <t>SUMMARY</t>
  </si>
  <si>
    <t xml:space="preserve">TOTAL BID PRICE (GST extra)                                                                              (in figures)                                             </t>
  </si>
  <si>
    <t>In a Trench, Class B Type Sand Bedding, Class 3 Backfill</t>
  </si>
  <si>
    <t>Connecting to 1050 mm  (Type Concrete) Sewer</t>
  </si>
  <si>
    <t>Removal of Trees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</si>
</sst>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25" borderId="0" xfId="139" applyFont="1" applyFill="1" applyAlignment="1">
      <alignment wrapText="1"/>
      <protection/>
    </xf>
    <xf numFmtId="7" fontId="40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1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Fon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horizontal="centerContinuous" vertical="center"/>
      <protection/>
    </xf>
    <xf numFmtId="2" fontId="15" fillId="23" borderId="0" xfId="137" applyNumberFormat="1" applyAlignment="1">
      <alignment horizontal="centerContinuous"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7" fontId="15" fillId="23" borderId="22" xfId="137" applyNumberFormat="1" applyBorder="1" applyAlignment="1">
      <alignment horizontal="right"/>
      <protection/>
    </xf>
    <xf numFmtId="187" fontId="45" fillId="0" borderId="1" xfId="137" applyNumberFormat="1" applyFont="1" applyFill="1" applyBorder="1" applyAlignment="1" applyProtection="1">
      <alignment horizontal="center" vertical="top"/>
      <protection/>
    </xf>
    <xf numFmtId="185" fontId="45" fillId="0" borderId="1" xfId="137" applyNumberFormat="1" applyFont="1" applyFill="1" applyBorder="1" applyAlignment="1" applyProtection="1">
      <alignment horizontal="left" vertical="top" wrapText="1"/>
      <protection/>
    </xf>
    <xf numFmtId="173" fontId="45" fillId="0" borderId="1" xfId="137" applyNumberFormat="1" applyFont="1" applyFill="1" applyBorder="1" applyAlignment="1" applyProtection="1">
      <alignment horizontal="left" vertical="top" wrapText="1"/>
      <protection/>
    </xf>
    <xf numFmtId="173" fontId="45" fillId="0" borderId="1" xfId="137" applyNumberFormat="1" applyFont="1" applyFill="1" applyBorder="1" applyAlignment="1" applyProtection="1">
      <alignment horizontal="center" vertical="top" wrapText="1"/>
      <protection/>
    </xf>
    <xf numFmtId="0" fontId="45" fillId="0" borderId="1" xfId="137" applyNumberFormat="1" applyFont="1" applyFill="1" applyBorder="1" applyAlignment="1" applyProtection="1">
      <alignment horizontal="center" vertical="top" wrapText="1"/>
      <protection/>
    </xf>
    <xf numFmtId="1" fontId="45" fillId="0" borderId="1" xfId="137" applyNumberFormat="1" applyFont="1" applyFill="1" applyBorder="1" applyAlignment="1" applyProtection="1">
      <alignment horizontal="right" vertical="top"/>
      <protection/>
    </xf>
    <xf numFmtId="191" fontId="45" fillId="0" borderId="1" xfId="137" applyNumberFormat="1" applyFont="1" applyFill="1" applyBorder="1" applyAlignment="1" applyProtection="1">
      <alignment vertical="top"/>
      <protection locked="0"/>
    </xf>
    <xf numFmtId="191" fontId="45" fillId="0" borderId="1" xfId="137" applyNumberFormat="1" applyFont="1" applyFill="1" applyBorder="1" applyAlignment="1" applyProtection="1">
      <alignment vertical="top"/>
      <protection/>
    </xf>
    <xf numFmtId="0" fontId="38" fillId="27" borderId="0" xfId="137" applyFont="1" applyFill="1">
      <alignment/>
      <protection/>
    </xf>
    <xf numFmtId="4" fontId="45" fillId="0" borderId="1" xfId="137" applyNumberFormat="1" applyFont="1" applyFill="1" applyBorder="1" applyAlignment="1" applyProtection="1">
      <alignment horizontal="center" vertical="top" wrapText="1"/>
      <protection/>
    </xf>
    <xf numFmtId="0" fontId="38" fillId="27" borderId="0" xfId="137" applyFont="1" applyFill="1" applyAlignment="1">
      <alignment/>
      <protection/>
    </xf>
    <xf numFmtId="4" fontId="45" fillId="0" borderId="1" xfId="137" applyNumberFormat="1" applyFont="1" applyFill="1" applyBorder="1" applyAlignment="1" applyProtection="1">
      <alignment horizontal="center" vertical="top"/>
      <protection/>
    </xf>
    <xf numFmtId="0" fontId="45" fillId="0" borderId="1" xfId="137" applyNumberFormat="1" applyFont="1" applyFill="1" applyBorder="1" applyAlignment="1" applyProtection="1">
      <alignment vertical="center"/>
      <protection/>
    </xf>
    <xf numFmtId="185" fontId="45" fillId="0" borderId="1" xfId="137" applyNumberFormat="1" applyFont="1" applyFill="1" applyBorder="1" applyAlignment="1" applyProtection="1">
      <alignment horizontal="center" vertical="top" wrapText="1"/>
      <protection/>
    </xf>
    <xf numFmtId="185" fontId="45" fillId="0" borderId="2" xfId="137" applyNumberFormat="1" applyFont="1" applyFill="1" applyBorder="1" applyAlignment="1" applyProtection="1">
      <alignment horizontal="center" vertical="top" wrapText="1"/>
      <protection/>
    </xf>
    <xf numFmtId="173" fontId="45" fillId="0" borderId="2" xfId="137" applyNumberFormat="1" applyFont="1" applyFill="1" applyBorder="1" applyAlignment="1" applyProtection="1">
      <alignment horizontal="left" vertical="top" wrapText="1"/>
      <protection/>
    </xf>
    <xf numFmtId="173" fontId="45" fillId="0" borderId="2" xfId="137" applyNumberFormat="1" applyFont="1" applyFill="1" applyBorder="1" applyAlignment="1" applyProtection="1">
      <alignment horizontal="center" vertical="top" wrapText="1"/>
      <protection/>
    </xf>
    <xf numFmtId="0" fontId="45" fillId="0" borderId="2" xfId="137" applyNumberFormat="1" applyFont="1" applyFill="1" applyBorder="1" applyAlignment="1" applyProtection="1">
      <alignment horizontal="center" vertical="top" wrapText="1"/>
      <protection/>
    </xf>
    <xf numFmtId="1" fontId="45" fillId="0" borderId="2" xfId="137" applyNumberFormat="1" applyFont="1" applyFill="1" applyBorder="1" applyAlignment="1" applyProtection="1">
      <alignment horizontal="right" vertical="top"/>
      <protection/>
    </xf>
    <xf numFmtId="191" fontId="45" fillId="0" borderId="2" xfId="137" applyNumberFormat="1" applyFont="1" applyFill="1" applyBorder="1" applyAlignment="1" applyProtection="1">
      <alignment vertical="top"/>
      <protection locked="0"/>
    </xf>
    <xf numFmtId="191" fontId="45" fillId="0" borderId="2" xfId="137" applyNumberFormat="1" applyFont="1" applyFill="1" applyBorder="1" applyAlignment="1" applyProtection="1">
      <alignment vertical="top"/>
      <protection/>
    </xf>
    <xf numFmtId="185" fontId="45" fillId="0" borderId="1" xfId="137" applyNumberFormat="1" applyFont="1" applyFill="1" applyBorder="1" applyAlignment="1" applyProtection="1">
      <alignment horizontal="right" vertical="top" wrapText="1"/>
      <protection/>
    </xf>
    <xf numFmtId="4" fontId="45" fillId="27" borderId="1" xfId="137" applyNumberFormat="1" applyFont="1" applyFill="1" applyBorder="1" applyAlignment="1" applyProtection="1">
      <alignment horizontal="center" vertical="top"/>
      <protection/>
    </xf>
    <xf numFmtId="0" fontId="46" fillId="0" borderId="0" xfId="137" applyFont="1" applyFill="1" applyAlignment="1">
      <alignment/>
      <protection/>
    </xf>
    <xf numFmtId="1" fontId="45" fillId="0" borderId="2" xfId="137" applyNumberFormat="1" applyFont="1" applyFill="1" applyBorder="1" applyAlignment="1" applyProtection="1">
      <alignment horizontal="right" vertical="top" wrapText="1"/>
      <protection/>
    </xf>
    <xf numFmtId="1" fontId="45" fillId="0" borderId="1" xfId="137" applyNumberFormat="1" applyFont="1" applyFill="1" applyBorder="1" applyAlignment="1" applyProtection="1">
      <alignment horizontal="right" vertical="top" wrapText="1"/>
      <protection/>
    </xf>
    <xf numFmtId="173" fontId="45" fillId="0" borderId="1" xfId="137" applyNumberFormat="1" applyFont="1" applyFill="1" applyBorder="1" applyAlignment="1" applyProtection="1">
      <alignment vertical="top" wrapText="1"/>
      <protection/>
    </xf>
    <xf numFmtId="191" fontId="45" fillId="0" borderId="1" xfId="137" applyNumberFormat="1" applyFont="1" applyFill="1" applyBorder="1" applyAlignment="1" applyProtection="1">
      <alignment vertical="top" wrapText="1"/>
      <protection/>
    </xf>
    <xf numFmtId="0" fontId="38" fillId="27" borderId="0" xfId="137" applyFont="1" applyFill="1" applyAlignment="1">
      <alignment vertical="top"/>
      <protection/>
    </xf>
    <xf numFmtId="185" fontId="45" fillId="0" borderId="1" xfId="137" applyNumberFormat="1" applyFont="1" applyFill="1" applyBorder="1" applyAlignment="1" applyProtection="1">
      <alignment horizontal="left" vertical="top"/>
      <protection/>
    </xf>
    <xf numFmtId="7" fontId="15" fillId="23" borderId="23" xfId="137" applyNumberFormat="1" applyBorder="1" applyAlignment="1">
      <alignment horizontal="right"/>
      <protection/>
    </xf>
    <xf numFmtId="4" fontId="15" fillId="0" borderId="1" xfId="137" applyNumberFormat="1" applyFont="1" applyFill="1" applyBorder="1" applyAlignment="1" applyProtection="1">
      <alignment horizontal="center" vertical="top"/>
      <protection/>
    </xf>
    <xf numFmtId="173" fontId="15" fillId="0" borderId="1" xfId="137" applyNumberFormat="1" applyFont="1" applyFill="1" applyBorder="1" applyAlignment="1" applyProtection="1">
      <alignment horizontal="center" vertical="top" wrapText="1"/>
      <protection/>
    </xf>
    <xf numFmtId="0" fontId="15" fillId="0" borderId="1" xfId="137" applyNumberFormat="1" applyFont="1" applyFill="1" applyBorder="1" applyAlignment="1" applyProtection="1">
      <alignment horizontal="center" vertical="top" wrapText="1"/>
      <protection/>
    </xf>
    <xf numFmtId="1" fontId="15" fillId="0" borderId="1" xfId="137" applyNumberFormat="1" applyFont="1" applyFill="1" applyBorder="1" applyAlignment="1" applyProtection="1">
      <alignment horizontal="right" vertical="top"/>
      <protection/>
    </xf>
    <xf numFmtId="191" fontId="15" fillId="0" borderId="1" xfId="137" applyNumberFormat="1" applyFont="1" applyFill="1" applyBorder="1" applyAlignment="1" applyProtection="1">
      <alignment vertical="top"/>
      <protection locked="0"/>
    </xf>
    <xf numFmtId="191" fontId="15" fillId="0" borderId="1" xfId="137" applyNumberFormat="1" applyFont="1" applyFill="1" applyBorder="1" applyAlignment="1" applyProtection="1">
      <alignment vertical="top"/>
      <protection/>
    </xf>
    <xf numFmtId="0" fontId="0" fillId="27" borderId="0" xfId="137" applyFont="1" applyFill="1" applyAlignment="1">
      <alignment/>
      <protection/>
    </xf>
    <xf numFmtId="185" fontId="15" fillId="0" borderId="1" xfId="137" applyNumberFormat="1" applyFont="1" applyFill="1" applyBorder="1" applyAlignment="1" applyProtection="1">
      <alignment horizontal="left" vertical="top" wrapText="1"/>
      <protection/>
    </xf>
    <xf numFmtId="185" fontId="45" fillId="0" borderId="2" xfId="137" applyNumberFormat="1" applyFont="1" applyFill="1" applyBorder="1" applyAlignment="1" applyProtection="1">
      <alignment horizontal="left" vertical="top" wrapText="1"/>
      <protection/>
    </xf>
    <xf numFmtId="4" fontId="45" fillId="27" borderId="1" xfId="137" applyNumberFormat="1" applyFont="1" applyFill="1" applyBorder="1" applyAlignment="1" applyProtection="1">
      <alignment horizontal="center" vertical="top" wrapText="1"/>
      <protection/>
    </xf>
    <xf numFmtId="7" fontId="15" fillId="23" borderId="23" xfId="137" applyNumberFormat="1" applyBorder="1" applyAlignment="1">
      <alignment horizontal="right" vertical="center"/>
      <protection/>
    </xf>
    <xf numFmtId="185" fontId="45" fillId="0" borderId="2" xfId="137" applyNumberFormat="1" applyFont="1" applyFill="1" applyBorder="1" applyAlignment="1" applyProtection="1">
      <alignment horizontal="right" vertical="top" wrapText="1"/>
      <protection/>
    </xf>
    <xf numFmtId="173" fontId="45" fillId="0" borderId="24" xfId="137" applyNumberFormat="1" applyFont="1" applyFill="1" applyBorder="1" applyAlignment="1" applyProtection="1">
      <alignment horizontal="center" vertical="top" wrapText="1"/>
      <protection/>
    </xf>
    <xf numFmtId="1" fontId="45" fillId="0" borderId="24" xfId="137" applyNumberFormat="1" applyFont="1" applyFill="1" applyBorder="1" applyAlignment="1" applyProtection="1">
      <alignment horizontal="right" vertical="top"/>
      <protection/>
    </xf>
    <xf numFmtId="7" fontId="15" fillId="23" borderId="25" xfId="137" applyNumberFormat="1" applyBorder="1" applyAlignment="1">
      <alignment horizontal="right" vertical="center"/>
      <protection/>
    </xf>
    <xf numFmtId="0" fontId="15" fillId="23" borderId="22" xfId="137" applyNumberFormat="1" applyBorder="1" applyAlignment="1">
      <alignment horizontal="right"/>
      <protection/>
    </xf>
    <xf numFmtId="7" fontId="15" fillId="23" borderId="26" xfId="137" applyNumberFormat="1" applyBorder="1" applyAlignment="1">
      <alignment horizontal="right"/>
      <protection/>
    </xf>
    <xf numFmtId="7" fontId="15" fillId="23" borderId="27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187" fontId="47" fillId="0" borderId="1" xfId="137" applyNumberFormat="1" applyFont="1" applyFill="1" applyBorder="1" applyAlignment="1" applyProtection="1">
      <alignment horizontal="center"/>
      <protection/>
    </xf>
    <xf numFmtId="185" fontId="47" fillId="0" borderId="1" xfId="137" applyNumberFormat="1" applyFont="1" applyFill="1" applyBorder="1" applyAlignment="1" applyProtection="1">
      <alignment horizontal="left" vertical="center" wrapText="1"/>
      <protection/>
    </xf>
    <xf numFmtId="173" fontId="47" fillId="0" borderId="1" xfId="137" applyNumberFormat="1" applyFont="1" applyFill="1" applyBorder="1" applyAlignment="1" applyProtection="1">
      <alignment vertical="center" wrapText="1"/>
      <protection/>
    </xf>
    <xf numFmtId="173" fontId="45" fillId="0" borderId="1" xfId="137" applyNumberFormat="1" applyFont="1" applyFill="1" applyBorder="1" applyAlignment="1" applyProtection="1">
      <alignment horizontal="centerContinuous" wrapText="1"/>
      <protection/>
    </xf>
    <xf numFmtId="176" fontId="45" fillId="0" borderId="1" xfId="137" applyNumberFormat="1" applyFont="1" applyFill="1" applyBorder="1" applyAlignment="1" applyProtection="1">
      <alignment horizontal="centerContinuous"/>
      <protection/>
    </xf>
    <xf numFmtId="185" fontId="47" fillId="0" borderId="1" xfId="137" applyNumberFormat="1" applyFont="1" applyFill="1" applyBorder="1" applyAlignment="1" applyProtection="1">
      <alignment horizontal="center" vertical="center" wrapText="1"/>
      <protection/>
    </xf>
    <xf numFmtId="7" fontId="15" fillId="0" borderId="22" xfId="137" applyNumberFormat="1" applyFill="1" applyBorder="1" applyAlignment="1">
      <alignment horizontal="right"/>
      <protection/>
    </xf>
    <xf numFmtId="0" fontId="39" fillId="0" borderId="28" xfId="137" applyNumberFormat="1" applyFont="1" applyFill="1" applyBorder="1" applyAlignment="1">
      <alignment horizontal="center" vertical="center"/>
      <protection/>
    </xf>
    <xf numFmtId="7" fontId="15" fillId="0" borderId="29" xfId="137" applyNumberFormat="1" applyFill="1" applyBorder="1" applyAlignment="1">
      <alignment horizontal="right" vertical="center"/>
      <protection/>
    </xf>
    <xf numFmtId="7" fontId="15" fillId="0" borderId="30" xfId="137" applyNumberFormat="1" applyFill="1" applyBorder="1" applyAlignment="1">
      <alignment horizontal="right" vertical="center"/>
      <protection/>
    </xf>
    <xf numFmtId="0" fontId="39" fillId="0" borderId="28" xfId="137" applyNumberFormat="1" applyFont="1" applyFill="1" applyBorder="1" applyAlignment="1">
      <alignment vertical="top"/>
      <protection/>
    </xf>
    <xf numFmtId="173" fontId="39" fillId="0" borderId="28" xfId="137" applyNumberFormat="1" applyFont="1" applyFill="1" applyBorder="1" applyAlignment="1" applyProtection="1">
      <alignment horizontal="left" vertical="center"/>
      <protection/>
    </xf>
    <xf numFmtId="1" fontId="15" fillId="0" borderId="22" xfId="137" applyNumberFormat="1" applyFill="1" applyBorder="1" applyAlignment="1">
      <alignment horizontal="center" vertical="top"/>
      <protection/>
    </xf>
    <xf numFmtId="0" fontId="15" fillId="0" borderId="22" xfId="137" applyNumberFormat="1" applyFill="1" applyBorder="1" applyAlignment="1">
      <alignment horizontal="center" vertical="top"/>
      <protection/>
    </xf>
    <xf numFmtId="7" fontId="15" fillId="0" borderId="28" xfId="137" applyNumberFormat="1" applyFill="1" applyBorder="1" applyAlignment="1">
      <alignment horizontal="right"/>
      <protection/>
    </xf>
    <xf numFmtId="173" fontId="39" fillId="0" borderId="28" xfId="137" applyNumberFormat="1" applyFont="1" applyFill="1" applyBorder="1" applyAlignment="1" applyProtection="1">
      <alignment horizontal="left" vertical="center" wrapText="1"/>
      <protection/>
    </xf>
    <xf numFmtId="1" fontId="15" fillId="0" borderId="22" xfId="137" applyNumberFormat="1" applyFill="1" applyBorder="1" applyAlignment="1">
      <alignment vertical="top"/>
      <protection/>
    </xf>
    <xf numFmtId="0" fontId="45" fillId="0" borderId="1" xfId="137" applyFont="1" applyFill="1" applyBorder="1" applyAlignment="1">
      <alignment vertical="top" wrapText="1"/>
      <protection/>
    </xf>
    <xf numFmtId="0" fontId="15" fillId="0" borderId="28" xfId="137" applyNumberFormat="1" applyFill="1" applyBorder="1" applyAlignment="1">
      <alignment horizontal="center" vertical="top"/>
      <protection/>
    </xf>
    <xf numFmtId="0" fontId="15" fillId="0" borderId="22" xfId="137" applyNumberFormat="1" applyFill="1" applyBorder="1" applyAlignment="1">
      <alignment vertical="top"/>
      <protection/>
    </xf>
    <xf numFmtId="0" fontId="15" fillId="0" borderId="28" xfId="137" applyNumberFormat="1" applyFill="1" applyBorder="1" applyAlignment="1">
      <alignment vertical="top"/>
      <protection/>
    </xf>
    <xf numFmtId="0" fontId="15" fillId="0" borderId="28" xfId="137" applyNumberFormat="1" applyFill="1" applyBorder="1" applyAlignment="1">
      <alignment horizontal="left" vertical="top"/>
      <protection/>
    </xf>
    <xf numFmtId="0" fontId="39" fillId="0" borderId="31" xfId="137" applyNumberFormat="1" applyFont="1" applyFill="1" applyBorder="1" applyAlignment="1">
      <alignment horizontal="center" vertical="center"/>
      <protection/>
    </xf>
    <xf numFmtId="7" fontId="15" fillId="0" borderId="31" xfId="137" applyNumberFormat="1" applyFill="1" applyBorder="1" applyAlignment="1">
      <alignment horizontal="right"/>
      <protection/>
    </xf>
    <xf numFmtId="7" fontId="15" fillId="0" borderId="22" xfId="137" applyNumberFormat="1" applyFill="1" applyBorder="1" applyAlignment="1">
      <alignment horizontal="right" vertical="center"/>
      <protection/>
    </xf>
    <xf numFmtId="7" fontId="15" fillId="0" borderId="28" xfId="137" applyNumberFormat="1" applyFill="1" applyBorder="1" applyAlignment="1">
      <alignment horizontal="right" vertical="center"/>
      <protection/>
    </xf>
    <xf numFmtId="0" fontId="15" fillId="0" borderId="0" xfId="137" applyFont="1" applyFill="1" applyAlignment="1">
      <alignment vertical="top" wrapText="1"/>
      <protection/>
    </xf>
    <xf numFmtId="7" fontId="15" fillId="0" borderId="31" xfId="137" applyNumberFormat="1" applyFill="1" applyBorder="1" applyAlignment="1">
      <alignment horizontal="right" vertical="center"/>
      <protection/>
    </xf>
    <xf numFmtId="0" fontId="39" fillId="0" borderId="23" xfId="137" applyNumberFormat="1" applyFont="1" applyFill="1" applyBorder="1" applyAlignment="1">
      <alignment horizontal="center" vertical="center"/>
      <protection/>
    </xf>
    <xf numFmtId="7" fontId="15" fillId="0" borderId="23" xfId="137" applyNumberFormat="1" applyFill="1" applyBorder="1" applyAlignment="1">
      <alignment horizontal="right" vertical="center"/>
      <protection/>
    </xf>
    <xf numFmtId="0" fontId="39" fillId="0" borderId="25" xfId="137" applyNumberFormat="1" applyFont="1" applyFill="1" applyBorder="1" applyAlignment="1">
      <alignment horizontal="center" vertical="center"/>
      <protection/>
    </xf>
    <xf numFmtId="7" fontId="15" fillId="0" borderId="25" xfId="137" applyNumberFormat="1" applyFill="1" applyBorder="1" applyAlignment="1">
      <alignment horizontal="right" vertical="center"/>
      <protection/>
    </xf>
    <xf numFmtId="0" fontId="15" fillId="0" borderId="32" xfId="137" applyNumberFormat="1" applyFill="1" applyBorder="1" applyAlignment="1">
      <alignment vertical="top"/>
      <protection/>
    </xf>
    <xf numFmtId="0" fontId="16" fillId="0" borderId="33" xfId="137" applyNumberFormat="1" applyFont="1" applyFill="1" applyBorder="1">
      <alignment/>
      <protection/>
    </xf>
    <xf numFmtId="0" fontId="15" fillId="0" borderId="33" xfId="137" applyNumberFormat="1" applyFill="1" applyBorder="1" applyAlignment="1">
      <alignment horizontal="center"/>
      <protection/>
    </xf>
    <xf numFmtId="0" fontId="15" fillId="0" borderId="33" xfId="137" applyNumberFormat="1" applyFill="1" applyBorder="1">
      <alignment/>
      <protection/>
    </xf>
    <xf numFmtId="0" fontId="15" fillId="0" borderId="0" xfId="137" applyNumberFormat="1" applyFill="1" applyBorder="1" applyAlignment="1">
      <alignment horizontal="right"/>
      <protection/>
    </xf>
    <xf numFmtId="0" fontId="15" fillId="0" borderId="34" xfId="137" applyNumberFormat="1" applyFill="1" applyBorder="1" applyAlignment="1">
      <alignment horizontal="right"/>
      <protection/>
    </xf>
    <xf numFmtId="7" fontId="15" fillId="0" borderId="23" xfId="137" applyNumberFormat="1" applyFill="1" applyBorder="1" applyAlignment="1">
      <alignment horizontal="right"/>
      <protection/>
    </xf>
    <xf numFmtId="7" fontId="15" fillId="0" borderId="26" xfId="137" applyNumberFormat="1" applyFill="1" applyBorder="1" applyAlignment="1">
      <alignment horizontal="right"/>
      <protection/>
    </xf>
    <xf numFmtId="0" fontId="15" fillId="0" borderId="35" xfId="137" applyNumberFormat="1" applyFill="1" applyBorder="1" applyAlignment="1">
      <alignment vertical="top"/>
      <protection/>
    </xf>
    <xf numFmtId="0" fontId="15" fillId="0" borderId="13" xfId="137" applyNumberFormat="1" applyFill="1" applyBorder="1">
      <alignment/>
      <protection/>
    </xf>
    <xf numFmtId="0" fontId="15" fillId="0" borderId="13" xfId="137" applyNumberFormat="1" applyFill="1" applyBorder="1" applyAlignment="1">
      <alignment horizontal="center"/>
      <protection/>
    </xf>
    <xf numFmtId="7" fontId="15" fillId="0" borderId="13" xfId="137" applyNumberFormat="1" applyFill="1" applyBorder="1" applyAlignment="1">
      <alignment horizontal="right"/>
      <protection/>
    </xf>
    <xf numFmtId="0" fontId="15" fillId="0" borderId="36" xfId="137" applyNumberFormat="1" applyFill="1" applyBorder="1" applyAlignment="1">
      <alignment horizontal="right"/>
      <protection/>
    </xf>
    <xf numFmtId="4" fontId="45" fillId="0" borderId="1" xfId="0" applyNumberFormat="1" applyFont="1" applyFill="1" applyBorder="1" applyAlignment="1" applyProtection="1">
      <alignment horizontal="center" vertical="top"/>
      <protection/>
    </xf>
    <xf numFmtId="185" fontId="45" fillId="0" borderId="1" xfId="0" applyNumberFormat="1" applyFont="1" applyFill="1" applyBorder="1" applyAlignment="1" applyProtection="1">
      <alignment horizontal="left" vertical="top" wrapText="1"/>
      <protection/>
    </xf>
    <xf numFmtId="173" fontId="45" fillId="0" borderId="1" xfId="0" applyNumberFormat="1" applyFont="1" applyFill="1" applyBorder="1" applyAlignment="1" applyProtection="1">
      <alignment horizontal="left" vertical="top" wrapText="1"/>
      <protection/>
    </xf>
    <xf numFmtId="173" fontId="45" fillId="0" borderId="1" xfId="0" applyNumberFormat="1" applyFont="1" applyFill="1" applyBorder="1" applyAlignment="1" applyProtection="1">
      <alignment horizontal="center" vertical="top" wrapText="1"/>
      <protection/>
    </xf>
    <xf numFmtId="0" fontId="45" fillId="0" borderId="1" xfId="0" applyNumberFormat="1" applyFont="1" applyFill="1" applyBorder="1" applyAlignment="1" applyProtection="1">
      <alignment horizontal="center" vertical="top" wrapText="1"/>
      <protection/>
    </xf>
    <xf numFmtId="1" fontId="45" fillId="0" borderId="1" xfId="0" applyNumberFormat="1" applyFont="1" applyFill="1" applyBorder="1" applyAlignment="1" applyProtection="1">
      <alignment horizontal="right" vertical="top"/>
      <protection/>
    </xf>
    <xf numFmtId="0" fontId="45" fillId="0" borderId="1" xfId="0" applyNumberFormat="1" applyFont="1" applyFill="1" applyBorder="1" applyAlignment="1" applyProtection="1">
      <alignment vertical="center"/>
      <protection/>
    </xf>
    <xf numFmtId="191" fontId="45" fillId="0" borderId="1" xfId="0" applyNumberFormat="1" applyFont="1" applyFill="1" applyBorder="1" applyAlignment="1" applyProtection="1">
      <alignment vertical="top"/>
      <protection/>
    </xf>
    <xf numFmtId="0" fontId="38" fillId="27" borderId="0" xfId="0" applyFont="1" applyFill="1" applyAlignment="1">
      <alignment/>
    </xf>
    <xf numFmtId="185" fontId="45" fillId="0" borderId="37" xfId="137" applyNumberFormat="1" applyFont="1" applyFill="1" applyBorder="1" applyAlignment="1" applyProtection="1">
      <alignment horizontal="left" vertical="top" wrapText="1"/>
      <protection/>
    </xf>
    <xf numFmtId="173" fontId="45" fillId="0" borderId="37" xfId="137" applyNumberFormat="1" applyFont="1" applyFill="1" applyBorder="1" applyAlignment="1" applyProtection="1">
      <alignment horizontal="left" vertical="top" wrapText="1"/>
      <protection/>
    </xf>
    <xf numFmtId="173" fontId="45" fillId="0" borderId="37" xfId="137" applyNumberFormat="1" applyFont="1" applyFill="1" applyBorder="1" applyAlignment="1" applyProtection="1">
      <alignment horizontal="center" vertical="top" wrapText="1"/>
      <protection/>
    </xf>
    <xf numFmtId="0" fontId="45" fillId="0" borderId="37" xfId="137" applyNumberFormat="1" applyFont="1" applyFill="1" applyBorder="1" applyAlignment="1" applyProtection="1">
      <alignment horizontal="center" vertical="top" wrapText="1"/>
      <protection/>
    </xf>
    <xf numFmtId="1" fontId="45" fillId="0" borderId="37" xfId="137" applyNumberFormat="1" applyFont="1" applyFill="1" applyBorder="1" applyAlignment="1" applyProtection="1">
      <alignment horizontal="right" vertical="top"/>
      <protection/>
    </xf>
    <xf numFmtId="0" fontId="45" fillId="0" borderId="37" xfId="137" applyNumberFormat="1" applyFont="1" applyFill="1" applyBorder="1" applyAlignment="1" applyProtection="1">
      <alignment vertical="center"/>
      <protection/>
    </xf>
    <xf numFmtId="191" fontId="45" fillId="0" borderId="37" xfId="137" applyNumberFormat="1" applyFont="1" applyFill="1" applyBorder="1" applyAlignment="1" applyProtection="1">
      <alignment vertical="top"/>
      <protection/>
    </xf>
    <xf numFmtId="1" fontId="43" fillId="0" borderId="38" xfId="137" applyNumberFormat="1" applyFont="1" applyFill="1" applyBorder="1" applyAlignment="1">
      <alignment horizontal="left" vertical="center" wrapText="1"/>
      <protection/>
    </xf>
    <xf numFmtId="0" fontId="15" fillId="0" borderId="39" xfId="137" applyNumberFormat="1" applyFill="1" applyBorder="1" applyAlignment="1">
      <alignment vertical="center" wrapText="1"/>
      <protection/>
    </xf>
    <xf numFmtId="0" fontId="15" fillId="0" borderId="40" xfId="137" applyNumberFormat="1" applyFill="1" applyBorder="1" applyAlignment="1">
      <alignment vertical="center" wrapText="1"/>
      <protection/>
    </xf>
    <xf numFmtId="1" fontId="42" fillId="0" borderId="29" xfId="137" applyNumberFormat="1" applyFont="1" applyFill="1" applyBorder="1" applyAlignment="1">
      <alignment horizontal="left" vertical="center" wrapText="1"/>
      <protection/>
    </xf>
    <xf numFmtId="0" fontId="15" fillId="0" borderId="41" xfId="137" applyNumberFormat="1" applyFill="1" applyBorder="1" applyAlignment="1">
      <alignment vertical="center" wrapText="1"/>
      <protection/>
    </xf>
    <xf numFmtId="0" fontId="15" fillId="0" borderId="42" xfId="137" applyNumberFormat="1" applyFill="1" applyBorder="1" applyAlignment="1">
      <alignment vertical="center" wrapText="1"/>
      <protection/>
    </xf>
    <xf numFmtId="1" fontId="42" fillId="0" borderId="43" xfId="137" applyNumberFormat="1" applyFont="1" applyFill="1" applyBorder="1" applyAlignment="1">
      <alignment horizontal="left" vertical="center" wrapText="1"/>
      <protection/>
    </xf>
    <xf numFmtId="0" fontId="15" fillId="0" borderId="44" xfId="137" applyNumberFormat="1" applyFill="1" applyBorder="1" applyAlignment="1">
      <alignment vertical="center" wrapText="1"/>
      <protection/>
    </xf>
    <xf numFmtId="0" fontId="15" fillId="0" borderId="45" xfId="137" applyNumberFormat="1" applyFill="1" applyBorder="1" applyAlignment="1">
      <alignment vertical="center" wrapText="1"/>
      <protection/>
    </xf>
    <xf numFmtId="1" fontId="42" fillId="0" borderId="22" xfId="137" applyNumberFormat="1" applyFont="1" applyFill="1" applyBorder="1" applyAlignment="1">
      <alignment horizontal="left" vertical="center" wrapText="1"/>
      <protection/>
    </xf>
    <xf numFmtId="0" fontId="15" fillId="0" borderId="0" xfId="137" applyNumberFormat="1" applyFill="1" applyBorder="1" applyAlignment="1">
      <alignment vertical="center" wrapText="1"/>
      <protection/>
    </xf>
    <xf numFmtId="0" fontId="15" fillId="0" borderId="46" xfId="137" applyNumberFormat="1" applyFill="1" applyBorder="1" applyAlignment="1">
      <alignment vertical="center" wrapText="1"/>
      <protection/>
    </xf>
    <xf numFmtId="1" fontId="42" fillId="0" borderId="47" xfId="137" applyNumberFormat="1" applyFont="1" applyFill="1" applyBorder="1" applyAlignment="1">
      <alignment horizontal="left" vertical="center" wrapText="1"/>
      <protection/>
    </xf>
    <xf numFmtId="0" fontId="15" fillId="0" borderId="48" xfId="137" applyNumberFormat="1" applyFill="1" applyBorder="1" applyAlignment="1">
      <alignment vertical="center" wrapText="1"/>
      <protection/>
    </xf>
    <xf numFmtId="0" fontId="15" fillId="0" borderId="49" xfId="137" applyNumberFormat="1" applyFill="1" applyBorder="1" applyAlignment="1">
      <alignment vertical="center" wrapText="1"/>
      <protection/>
    </xf>
    <xf numFmtId="0" fontId="15" fillId="0" borderId="50" xfId="137" applyNumberFormat="1" applyFill="1" applyBorder="1" applyAlignment="1">
      <alignment/>
      <protection/>
    </xf>
    <xf numFmtId="0" fontId="15" fillId="0" borderId="51" xfId="137" applyNumberFormat="1" applyFill="1" applyBorder="1" applyAlignment="1">
      <alignment/>
      <protection/>
    </xf>
    <xf numFmtId="7" fontId="15" fillId="0" borderId="52" xfId="137" applyNumberFormat="1" applyFill="1" applyBorder="1" applyAlignment="1">
      <alignment horizontal="center"/>
      <protection/>
    </xf>
    <xf numFmtId="0" fontId="15" fillId="0" borderId="53" xfId="137" applyNumberFormat="1" applyFill="1" applyBorder="1" applyAlignment="1">
      <alignment/>
      <protection/>
    </xf>
    <xf numFmtId="1" fontId="42" fillId="0" borderId="54" xfId="137" applyNumberFormat="1" applyFont="1" applyFill="1" applyBorder="1" applyAlignment="1">
      <alignment horizontal="left" vertical="center" wrapText="1"/>
      <protection/>
    </xf>
    <xf numFmtId="0" fontId="15" fillId="0" borderId="55" xfId="137" applyNumberFormat="1" applyFill="1" applyBorder="1" applyAlignment="1">
      <alignment vertical="center" wrapText="1"/>
      <protection/>
    </xf>
    <xf numFmtId="0" fontId="15" fillId="0" borderId="56" xfId="137" applyNumberFormat="1" applyFill="1" applyBorder="1" applyAlignment="1">
      <alignment vertical="center" wrapText="1"/>
      <protection/>
    </xf>
    <xf numFmtId="1" fontId="43" fillId="0" borderId="47" xfId="137" applyNumberFormat="1" applyFont="1" applyFill="1" applyBorder="1" applyAlignment="1">
      <alignment horizontal="left"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2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showZeros="0" tabSelected="1" showOutlineSymbols="0" view="pageLayout" zoomScaleNormal="75" zoomScaleSheetLayoutView="70" workbookViewId="0" topLeftCell="B1">
      <selection activeCell="G27" sqref="G27"/>
    </sheetView>
  </sheetViews>
  <sheetFormatPr defaultColWidth="12.8515625" defaultRowHeight="12.75"/>
  <cols>
    <col min="1" max="1" width="10.421875" style="88" hidden="1" customWidth="1"/>
    <col min="2" max="2" width="10.7109375" style="18" customWidth="1"/>
    <col min="3" max="3" width="45.00390625" style="13" customWidth="1"/>
    <col min="4" max="4" width="15.7109375" style="89" customWidth="1"/>
    <col min="5" max="5" width="8.28125" style="13" customWidth="1"/>
    <col min="6" max="6" width="14.421875" style="13" customWidth="1"/>
    <col min="7" max="7" width="14.421875" style="88" customWidth="1"/>
    <col min="8" max="8" width="20.57421875" style="88" customWidth="1"/>
    <col min="9" max="9" width="0" style="13" hidden="1" customWidth="1"/>
    <col min="10" max="10" width="31.8515625" style="13" hidden="1" customWidth="1"/>
    <col min="11" max="14" width="0" style="13" hidden="1" customWidth="1"/>
    <col min="15" max="16384" width="12.8515625" style="13" customWidth="1"/>
  </cols>
  <sheetData>
    <row r="1" spans="1:8" ht="15.75">
      <c r="A1" s="10"/>
      <c r="B1" s="11" t="s">
        <v>403</v>
      </c>
      <c r="C1" s="12"/>
      <c r="D1" s="12"/>
      <c r="E1" s="12"/>
      <c r="F1" s="12"/>
      <c r="G1" s="10"/>
      <c r="H1" s="12"/>
    </row>
    <row r="2" spans="1:8" ht="15">
      <c r="A2" s="14"/>
      <c r="B2" s="15" t="s">
        <v>404</v>
      </c>
      <c r="C2" s="16"/>
      <c r="D2" s="16"/>
      <c r="E2" s="16"/>
      <c r="F2" s="16"/>
      <c r="G2" s="14"/>
      <c r="H2" s="16"/>
    </row>
    <row r="3" spans="1:8" ht="15">
      <c r="A3" s="17"/>
      <c r="B3" s="18" t="s">
        <v>405</v>
      </c>
      <c r="C3" s="19"/>
      <c r="D3" s="19"/>
      <c r="E3" s="19"/>
      <c r="F3" s="19"/>
      <c r="G3" s="20"/>
      <c r="H3" s="21"/>
    </row>
    <row r="4" spans="1:8" ht="15">
      <c r="A4" s="22" t="s">
        <v>142</v>
      </c>
      <c r="B4" s="23" t="s">
        <v>115</v>
      </c>
      <c r="C4" s="24" t="s">
        <v>116</v>
      </c>
      <c r="D4" s="25" t="s">
        <v>406</v>
      </c>
      <c r="E4" s="26" t="s">
        <v>117</v>
      </c>
      <c r="F4" s="26" t="s">
        <v>407</v>
      </c>
      <c r="G4" s="27" t="s">
        <v>113</v>
      </c>
      <c r="H4" s="26" t="s">
        <v>118</v>
      </c>
    </row>
    <row r="5" spans="1:14" ht="30.75" thickBot="1">
      <c r="A5" s="28"/>
      <c r="B5" s="29"/>
      <c r="C5" s="30"/>
      <c r="D5" s="31" t="s">
        <v>408</v>
      </c>
      <c r="E5" s="32"/>
      <c r="F5" s="33" t="s">
        <v>409</v>
      </c>
      <c r="G5" s="34"/>
      <c r="H5" s="35"/>
      <c r="I5" s="1" t="s">
        <v>309</v>
      </c>
      <c r="J5" s="9" t="s">
        <v>321</v>
      </c>
      <c r="K5" s="2" t="s">
        <v>310</v>
      </c>
      <c r="L5" s="3" t="s">
        <v>311</v>
      </c>
      <c r="M5" s="4" t="s">
        <v>312</v>
      </c>
      <c r="N5" s="3" t="s">
        <v>313</v>
      </c>
    </row>
    <row r="6" spans="1:14" s="37" customFormat="1" ht="30" customHeight="1" thickTop="1">
      <c r="A6" s="36"/>
      <c r="B6" s="97" t="s">
        <v>304</v>
      </c>
      <c r="C6" s="154" t="s">
        <v>410</v>
      </c>
      <c r="D6" s="155"/>
      <c r="E6" s="155"/>
      <c r="F6" s="156"/>
      <c r="G6" s="98"/>
      <c r="H6" s="99" t="s">
        <v>114</v>
      </c>
      <c r="I6" s="8" t="str">
        <f aca="true" ca="1" t="shared" si="0" ref="I6:I69">IF(CELL("protect",$G6)=1,"LOCKED","")</f>
        <v>LOCKED</v>
      </c>
      <c r="J6" s="5" t="str">
        <f>CLEAN(CONCATENATE(TRIM($A6),TRIM($C6),IF(LEFT($D6)&lt;&gt;"E",TRIM($D6),),TRIM($E6)))</f>
        <v>Northbound Lagimodiere Blvd. - Cottonwood to Dugald - Regional Street Minor Asphalt Repair</v>
      </c>
      <c r="K6" s="6" t="e">
        <f>MATCH(J6,#REF!,0)</f>
        <v>#REF!</v>
      </c>
      <c r="L6" s="7" t="str">
        <f aca="true" ca="1" t="shared" si="1" ref="L6:L69">CELL("format",$F6)</f>
        <v>G</v>
      </c>
      <c r="M6" s="7" t="str">
        <f aca="true" ca="1" t="shared" si="2" ref="M6:M69">CELL("format",$G6)</f>
        <v>C2</v>
      </c>
      <c r="N6" s="7" t="str">
        <f aca="true" ca="1" t="shared" si="3" ref="N6:N69">CELL("format",$H6)</f>
        <v>C2</v>
      </c>
    </row>
    <row r="7" spans="1:14" ht="36" customHeight="1">
      <c r="A7" s="38"/>
      <c r="B7" s="100"/>
      <c r="C7" s="101" t="s">
        <v>136</v>
      </c>
      <c r="D7" s="102"/>
      <c r="E7" s="103" t="s">
        <v>114</v>
      </c>
      <c r="F7" s="103" t="s">
        <v>114</v>
      </c>
      <c r="G7" s="96" t="s">
        <v>114</v>
      </c>
      <c r="H7" s="104"/>
      <c r="I7" s="8" t="str">
        <f ca="1" t="shared" si="0"/>
        <v>LOCKED</v>
      </c>
      <c r="J7" s="5" t="str">
        <f>CLEAN(CONCATENATE(TRIM($A7),TRIM($C7),IF(LEFT($D7)&lt;&gt;"E",TRIM($D7),),TRIM($E7)))</f>
        <v>EARTH AND BASE WORKS</v>
      </c>
      <c r="K7" s="6" t="e">
        <f>MATCH(J7,#REF!,0)</f>
        <v>#REF!</v>
      </c>
      <c r="L7" s="7" t="str">
        <f ca="1" t="shared" si="1"/>
        <v>G</v>
      </c>
      <c r="M7" s="7" t="str">
        <f ca="1" t="shared" si="2"/>
        <v>C2</v>
      </c>
      <c r="N7" s="7" t="str">
        <f ca="1" t="shared" si="3"/>
        <v>C2</v>
      </c>
    </row>
    <row r="8" spans="1:14" s="47" customFormat="1" ht="63" customHeight="1">
      <c r="A8" s="39" t="s">
        <v>166</v>
      </c>
      <c r="B8" s="40" t="s">
        <v>137</v>
      </c>
      <c r="C8" s="41" t="s">
        <v>187</v>
      </c>
      <c r="D8" s="42" t="s">
        <v>398</v>
      </c>
      <c r="E8" s="43" t="s">
        <v>120</v>
      </c>
      <c r="F8" s="44">
        <f>20+122</f>
        <v>142</v>
      </c>
      <c r="G8" s="45"/>
      <c r="H8" s="46">
        <f>ROUND(G8*F8,2)</f>
        <v>0</v>
      </c>
      <c r="I8" s="8">
        <f ca="1" t="shared" si="0"/>
      </c>
      <c r="J8" s="5" t="str">
        <f aca="true" t="shared" si="4" ref="J8:J71">CLEAN(CONCATENATE(TRIM($A8),TRIM($C8),IF(LEFT($D8)&lt;&gt;"E",TRIM($D8),),TRIM($E8)))</f>
        <v>A010Supplying and Placing Base Course MaterialCW 3110-R18m³</v>
      </c>
      <c r="K8" s="6" t="e">
        <f>MATCH(J8,#REF!,0)</f>
        <v>#REF!</v>
      </c>
      <c r="L8" s="7" t="str">
        <f ca="1" t="shared" si="1"/>
        <v>F0</v>
      </c>
      <c r="M8" s="7" t="str">
        <f ca="1" t="shared" si="2"/>
        <v>C2</v>
      </c>
      <c r="N8" s="7" t="str">
        <f ca="1" t="shared" si="3"/>
        <v>C2</v>
      </c>
    </row>
    <row r="9" spans="1:14" s="49" customFormat="1" ht="30" customHeight="1">
      <c r="A9" s="48" t="s">
        <v>167</v>
      </c>
      <c r="B9" s="40" t="s">
        <v>125</v>
      </c>
      <c r="C9" s="41" t="s">
        <v>68</v>
      </c>
      <c r="D9" s="42" t="s">
        <v>398</v>
      </c>
      <c r="E9" s="43" t="s">
        <v>119</v>
      </c>
      <c r="F9" s="44">
        <f>1000+300</f>
        <v>1300</v>
      </c>
      <c r="G9" s="45"/>
      <c r="H9" s="46">
        <f>ROUND(G9*F9,2)</f>
        <v>0</v>
      </c>
      <c r="I9" s="8">
        <f ca="1" t="shared" si="0"/>
      </c>
      <c r="J9" s="5" t="str">
        <f t="shared" si="4"/>
        <v>A012Grading of BoulevardsCW 3110-R18m²</v>
      </c>
      <c r="K9" s="6" t="e">
        <f>MATCH(J9,#REF!,0)</f>
        <v>#REF!</v>
      </c>
      <c r="L9" s="7" t="str">
        <f ca="1" t="shared" si="1"/>
        <v>F0</v>
      </c>
      <c r="M9" s="7" t="str">
        <f ca="1" t="shared" si="2"/>
        <v>C2</v>
      </c>
      <c r="N9" s="7" t="str">
        <f ca="1" t="shared" si="3"/>
        <v>C2</v>
      </c>
    </row>
    <row r="10" spans="1:14" ht="36" customHeight="1">
      <c r="A10" s="38"/>
      <c r="B10" s="100"/>
      <c r="C10" s="105" t="s">
        <v>411</v>
      </c>
      <c r="D10" s="102"/>
      <c r="E10" s="106"/>
      <c r="F10" s="102"/>
      <c r="G10" s="96"/>
      <c r="H10" s="104"/>
      <c r="I10" s="8" t="str">
        <f ca="1" t="shared" si="0"/>
        <v>LOCKED</v>
      </c>
      <c r="J10" s="5" t="str">
        <f t="shared" si="4"/>
        <v>ROADWORKS - RENEWALS</v>
      </c>
      <c r="K10" s="6" t="e">
        <f>MATCH(J10,#REF!,0)</f>
        <v>#REF!</v>
      </c>
      <c r="L10" s="7" t="str">
        <f ca="1" t="shared" si="1"/>
        <v>F0</v>
      </c>
      <c r="M10" s="7" t="str">
        <f ca="1" t="shared" si="2"/>
        <v>C2</v>
      </c>
      <c r="N10" s="7" t="str">
        <f ca="1" t="shared" si="3"/>
        <v>C2</v>
      </c>
    </row>
    <row r="11" spans="1:14" s="47" customFormat="1" ht="30" customHeight="1">
      <c r="A11" s="50" t="s">
        <v>216</v>
      </c>
      <c r="B11" s="40" t="s">
        <v>58</v>
      </c>
      <c r="C11" s="41" t="s">
        <v>184</v>
      </c>
      <c r="D11" s="42" t="s">
        <v>398</v>
      </c>
      <c r="E11" s="43"/>
      <c r="F11" s="44"/>
      <c r="G11" s="96"/>
      <c r="H11" s="46"/>
      <c r="I11" s="8" t="str">
        <f ca="1" t="shared" si="0"/>
        <v>LOCKED</v>
      </c>
      <c r="J11" s="5" t="str">
        <f t="shared" si="4"/>
        <v>B001Pavement RemovalCW 3110-R18</v>
      </c>
      <c r="K11" s="6" t="e">
        <f>MATCH(J11,#REF!,0)</f>
        <v>#REF!</v>
      </c>
      <c r="L11" s="7" t="str">
        <f ca="1" t="shared" si="1"/>
        <v>F0</v>
      </c>
      <c r="M11" s="7" t="str">
        <f ca="1" t="shared" si="2"/>
        <v>C2</v>
      </c>
      <c r="N11" s="7" t="str">
        <f ca="1" t="shared" si="3"/>
        <v>C2</v>
      </c>
    </row>
    <row r="12" spans="1:14" s="47" customFormat="1" ht="30" customHeight="1">
      <c r="A12" s="50" t="s">
        <v>254</v>
      </c>
      <c r="B12" s="52" t="s">
        <v>200</v>
      </c>
      <c r="C12" s="41" t="s">
        <v>185</v>
      </c>
      <c r="D12" s="42" t="s">
        <v>114</v>
      </c>
      <c r="E12" s="43" t="s">
        <v>119</v>
      </c>
      <c r="F12" s="44">
        <v>820</v>
      </c>
      <c r="G12" s="45"/>
      <c r="H12" s="46">
        <f>ROUND(G12*F12,2)</f>
        <v>0</v>
      </c>
      <c r="I12" s="8">
        <f ca="1" t="shared" si="0"/>
      </c>
      <c r="J12" s="5" t="str">
        <f t="shared" si="4"/>
        <v>B002Concrete Pavementm²</v>
      </c>
      <c r="K12" s="6" t="e">
        <f>MATCH(J12,#REF!,0)</f>
        <v>#REF!</v>
      </c>
      <c r="L12" s="7" t="str">
        <f ca="1" t="shared" si="1"/>
        <v>F0</v>
      </c>
      <c r="M12" s="7" t="str">
        <f ca="1" t="shared" si="2"/>
        <v>C2</v>
      </c>
      <c r="N12" s="7" t="str">
        <f ca="1" t="shared" si="3"/>
        <v>C2</v>
      </c>
    </row>
    <row r="13" spans="1:14" s="49" customFormat="1" ht="30" customHeight="1">
      <c r="A13" s="50" t="s">
        <v>171</v>
      </c>
      <c r="B13" s="52" t="s">
        <v>201</v>
      </c>
      <c r="C13" s="41" t="s">
        <v>186</v>
      </c>
      <c r="D13" s="42" t="s">
        <v>114</v>
      </c>
      <c r="E13" s="43" t="s">
        <v>119</v>
      </c>
      <c r="F13" s="44">
        <v>100</v>
      </c>
      <c r="G13" s="45"/>
      <c r="H13" s="46">
        <f>ROUND(G13*F13,2)</f>
        <v>0</v>
      </c>
      <c r="I13" s="8">
        <f ca="1" t="shared" si="0"/>
      </c>
      <c r="J13" s="5" t="str">
        <f t="shared" si="4"/>
        <v>B003Asphalt Pavementm²</v>
      </c>
      <c r="K13" s="6" t="e">
        <f>MATCH(J13,#REF!,0)</f>
        <v>#REF!</v>
      </c>
      <c r="L13" s="7" t="str">
        <f ca="1" t="shared" si="1"/>
        <v>F0</v>
      </c>
      <c r="M13" s="7" t="str">
        <f ca="1" t="shared" si="2"/>
        <v>C2</v>
      </c>
      <c r="N13" s="7" t="str">
        <f ca="1" t="shared" si="3"/>
        <v>C2</v>
      </c>
    </row>
    <row r="14" spans="1:14" s="49" customFormat="1" ht="43.5" customHeight="1">
      <c r="A14" s="50" t="s">
        <v>350</v>
      </c>
      <c r="B14" s="40" t="s">
        <v>59</v>
      </c>
      <c r="C14" s="41" t="s">
        <v>259</v>
      </c>
      <c r="D14" s="42" t="s">
        <v>399</v>
      </c>
      <c r="E14" s="43"/>
      <c r="F14" s="44"/>
      <c r="G14" s="51"/>
      <c r="H14" s="46"/>
      <c r="I14" s="8" t="str">
        <f ca="1" t="shared" si="0"/>
        <v>LOCKED</v>
      </c>
      <c r="J14" s="5" t="str">
        <f t="shared" si="4"/>
        <v>B034-24Slab Replacement - Early Opening (24 hour)CW 3230-R8</v>
      </c>
      <c r="K14" s="6" t="e">
        <f>MATCH(J14,#REF!,0)</f>
        <v>#REF!</v>
      </c>
      <c r="L14" s="7" t="str">
        <f ca="1" t="shared" si="1"/>
        <v>F0</v>
      </c>
      <c r="M14" s="7" t="str">
        <f ca="1" t="shared" si="2"/>
        <v>G</v>
      </c>
      <c r="N14" s="7" t="str">
        <f ca="1" t="shared" si="3"/>
        <v>C2</v>
      </c>
    </row>
    <row r="15" spans="1:14" s="49" customFormat="1" ht="43.5" customHeight="1">
      <c r="A15" s="50" t="s">
        <v>351</v>
      </c>
      <c r="B15" s="52" t="s">
        <v>200</v>
      </c>
      <c r="C15" s="41" t="s">
        <v>134</v>
      </c>
      <c r="D15" s="42" t="s">
        <v>114</v>
      </c>
      <c r="E15" s="43" t="s">
        <v>119</v>
      </c>
      <c r="F15" s="44">
        <v>220</v>
      </c>
      <c r="G15" s="45"/>
      <c r="H15" s="46">
        <f>ROUND(G15*F15,2)</f>
        <v>0</v>
      </c>
      <c r="I15" s="8">
        <f ca="1" t="shared" si="0"/>
      </c>
      <c r="J15" s="5" t="str">
        <f t="shared" si="4"/>
        <v>B043-24200 mm Concrete Pavement (Plain-Dowelled)m²</v>
      </c>
      <c r="K15" s="6" t="e">
        <f>MATCH(J15,#REF!,0)</f>
        <v>#REF!</v>
      </c>
      <c r="L15" s="7" t="str">
        <f ca="1" t="shared" si="1"/>
        <v>F0</v>
      </c>
      <c r="M15" s="7" t="str">
        <f ca="1" t="shared" si="2"/>
        <v>C2</v>
      </c>
      <c r="N15" s="7" t="str">
        <f ca="1" t="shared" si="3"/>
        <v>C2</v>
      </c>
    </row>
    <row r="16" spans="1:14" s="49" customFormat="1" ht="43.5" customHeight="1">
      <c r="A16" s="50" t="s">
        <v>352</v>
      </c>
      <c r="B16" s="40" t="s">
        <v>75</v>
      </c>
      <c r="C16" s="41" t="s">
        <v>260</v>
      </c>
      <c r="D16" s="42" t="s">
        <v>399</v>
      </c>
      <c r="E16" s="43"/>
      <c r="F16" s="44"/>
      <c r="G16" s="51"/>
      <c r="H16" s="46"/>
      <c r="I16" s="8" t="str">
        <f ca="1" t="shared" si="0"/>
        <v>LOCKED</v>
      </c>
      <c r="J16" s="5" t="str">
        <f t="shared" si="4"/>
        <v>B047-24Partial Slab Patches - Early Opening (24 hour)CW 3230-R8</v>
      </c>
      <c r="K16" s="6" t="e">
        <f>MATCH(J16,#REF!,0)</f>
        <v>#REF!</v>
      </c>
      <c r="L16" s="7" t="str">
        <f ca="1" t="shared" si="1"/>
        <v>F0</v>
      </c>
      <c r="M16" s="7" t="str">
        <f ca="1" t="shared" si="2"/>
        <v>G</v>
      </c>
      <c r="N16" s="7" t="str">
        <f ca="1" t="shared" si="3"/>
        <v>C2</v>
      </c>
    </row>
    <row r="17" spans="1:14" s="49" customFormat="1" ht="43.5" customHeight="1">
      <c r="A17" s="50" t="s">
        <v>353</v>
      </c>
      <c r="B17" s="52" t="s">
        <v>200</v>
      </c>
      <c r="C17" s="41" t="s">
        <v>130</v>
      </c>
      <c r="D17" s="42" t="s">
        <v>114</v>
      </c>
      <c r="E17" s="43" t="s">
        <v>119</v>
      </c>
      <c r="F17" s="44">
        <v>30</v>
      </c>
      <c r="G17" s="45"/>
      <c r="H17" s="46">
        <f aca="true" t="shared" si="5" ref="H17:H23">ROUND(G17*F17,2)</f>
        <v>0</v>
      </c>
      <c r="I17" s="8">
        <f ca="1" t="shared" si="0"/>
      </c>
      <c r="J17" s="5" t="str">
        <f t="shared" si="4"/>
        <v>B056-24200 mm Concrete Pavement (Type A)m²</v>
      </c>
      <c r="K17" s="6" t="e">
        <f>MATCH(J17,#REF!,0)</f>
        <v>#REF!</v>
      </c>
      <c r="L17" s="7" t="str">
        <f ca="1" t="shared" si="1"/>
        <v>F0</v>
      </c>
      <c r="M17" s="7" t="str">
        <f ca="1" t="shared" si="2"/>
        <v>C2</v>
      </c>
      <c r="N17" s="7" t="str">
        <f ca="1" t="shared" si="3"/>
        <v>C2</v>
      </c>
    </row>
    <row r="18" spans="1:14" s="49" customFormat="1" ht="43.5" customHeight="1">
      <c r="A18" s="50" t="s">
        <v>354</v>
      </c>
      <c r="B18" s="52" t="s">
        <v>201</v>
      </c>
      <c r="C18" s="41" t="s">
        <v>131</v>
      </c>
      <c r="D18" s="42" t="s">
        <v>114</v>
      </c>
      <c r="E18" s="43" t="s">
        <v>119</v>
      </c>
      <c r="F18" s="44">
        <v>560</v>
      </c>
      <c r="G18" s="45"/>
      <c r="H18" s="46">
        <f t="shared" si="5"/>
        <v>0</v>
      </c>
      <c r="I18" s="8">
        <f ca="1" t="shared" si="0"/>
      </c>
      <c r="J18" s="5" t="str">
        <f t="shared" si="4"/>
        <v>B057-24200 mm Concrete Pavement (Type B)m²</v>
      </c>
      <c r="K18" s="6" t="e">
        <f>MATCH(J18,#REF!,0)</f>
        <v>#REF!</v>
      </c>
      <c r="L18" s="7" t="str">
        <f ca="1" t="shared" si="1"/>
        <v>F0</v>
      </c>
      <c r="M18" s="7" t="str">
        <f ca="1" t="shared" si="2"/>
        <v>C2</v>
      </c>
      <c r="N18" s="7" t="str">
        <f ca="1" t="shared" si="3"/>
        <v>C2</v>
      </c>
    </row>
    <row r="19" spans="1:14" s="49" customFormat="1" ht="43.5" customHeight="1">
      <c r="A19" s="50" t="s">
        <v>355</v>
      </c>
      <c r="B19" s="52" t="s">
        <v>202</v>
      </c>
      <c r="C19" s="41" t="s">
        <v>132</v>
      </c>
      <c r="D19" s="42" t="s">
        <v>114</v>
      </c>
      <c r="E19" s="43" t="s">
        <v>119</v>
      </c>
      <c r="F19" s="44">
        <v>30</v>
      </c>
      <c r="G19" s="45"/>
      <c r="H19" s="46">
        <f t="shared" si="5"/>
        <v>0</v>
      </c>
      <c r="I19" s="8">
        <f ca="1" t="shared" si="0"/>
      </c>
      <c r="J19" s="5" t="str">
        <f t="shared" si="4"/>
        <v>B058-24200 mm Concrete Pavement (Type C)m²</v>
      </c>
      <c r="K19" s="6" t="e">
        <f>MATCH(J19,#REF!,0)</f>
        <v>#REF!</v>
      </c>
      <c r="L19" s="7" t="str">
        <f ca="1" t="shared" si="1"/>
        <v>F0</v>
      </c>
      <c r="M19" s="7" t="str">
        <f ca="1" t="shared" si="2"/>
        <v>C2</v>
      </c>
      <c r="N19" s="7" t="str">
        <f ca="1" t="shared" si="3"/>
        <v>C2</v>
      </c>
    </row>
    <row r="20" spans="1:14" s="49" customFormat="1" ht="43.5" customHeight="1">
      <c r="A20" s="50" t="s">
        <v>356</v>
      </c>
      <c r="B20" s="52" t="s">
        <v>203</v>
      </c>
      <c r="C20" s="41" t="s">
        <v>133</v>
      </c>
      <c r="D20" s="42" t="s">
        <v>114</v>
      </c>
      <c r="E20" s="43" t="s">
        <v>119</v>
      </c>
      <c r="F20" s="44">
        <v>50</v>
      </c>
      <c r="G20" s="45"/>
      <c r="H20" s="46">
        <f t="shared" si="5"/>
        <v>0</v>
      </c>
      <c r="I20" s="8">
        <f ca="1" t="shared" si="0"/>
      </c>
      <c r="J20" s="5" t="str">
        <f t="shared" si="4"/>
        <v>B059-24200 mm Concrete Pavement (Type D)m²</v>
      </c>
      <c r="K20" s="6" t="e">
        <f>MATCH(J20,#REF!,0)</f>
        <v>#REF!</v>
      </c>
      <c r="L20" s="7" t="str">
        <f ca="1" t="shared" si="1"/>
        <v>F0</v>
      </c>
      <c r="M20" s="7" t="str">
        <f ca="1" t="shared" si="2"/>
        <v>C2</v>
      </c>
      <c r="N20" s="7" t="str">
        <f ca="1" t="shared" si="3"/>
        <v>C2</v>
      </c>
    </row>
    <row r="21" spans="1:14" s="49" customFormat="1" ht="30" customHeight="1">
      <c r="A21" s="50"/>
      <c r="B21" s="40" t="s">
        <v>62</v>
      </c>
      <c r="C21" s="107" t="s">
        <v>390</v>
      </c>
      <c r="D21" s="42" t="s">
        <v>303</v>
      </c>
      <c r="E21" s="43" t="s">
        <v>119</v>
      </c>
      <c r="F21" s="44">
        <v>56</v>
      </c>
      <c r="G21" s="45"/>
      <c r="H21" s="46">
        <f t="shared" si="5"/>
        <v>0</v>
      </c>
      <c r="I21" s="8">
        <f ca="1" t="shared" si="0"/>
      </c>
      <c r="J21" s="5" t="str">
        <f t="shared" si="4"/>
        <v>Partial Depth Planing of Existing Jointsm²</v>
      </c>
      <c r="K21" s="6" t="e">
        <f>MATCH(J21,#REF!,0)</f>
        <v>#REF!</v>
      </c>
      <c r="L21" s="7" t="str">
        <f ca="1" t="shared" si="1"/>
        <v>F0</v>
      </c>
      <c r="M21" s="7" t="str">
        <f ca="1" t="shared" si="2"/>
        <v>C2</v>
      </c>
      <c r="N21" s="7" t="str">
        <f ca="1" t="shared" si="3"/>
        <v>C2</v>
      </c>
    </row>
    <row r="22" spans="1:14" s="49" customFormat="1" ht="30" customHeight="1">
      <c r="A22" s="50"/>
      <c r="B22" s="40" t="s">
        <v>60</v>
      </c>
      <c r="C22" s="107" t="s">
        <v>391</v>
      </c>
      <c r="D22" s="42" t="s">
        <v>303</v>
      </c>
      <c r="E22" s="43" t="s">
        <v>119</v>
      </c>
      <c r="F22" s="44">
        <v>56</v>
      </c>
      <c r="G22" s="45"/>
      <c r="H22" s="46">
        <f t="shared" si="5"/>
        <v>0</v>
      </c>
      <c r="I22" s="8">
        <f ca="1" t="shared" si="0"/>
      </c>
      <c r="J22" s="5" t="str">
        <f t="shared" si="4"/>
        <v>Asphalt Patching of Partial Depth Jointsm²</v>
      </c>
      <c r="K22" s="6" t="e">
        <f>MATCH(J22,#REF!,0)</f>
        <v>#REF!</v>
      </c>
      <c r="L22" s="7" t="str">
        <f ca="1" t="shared" si="1"/>
        <v>F0</v>
      </c>
      <c r="M22" s="7" t="str">
        <f ca="1" t="shared" si="2"/>
        <v>C2</v>
      </c>
      <c r="N22" s="7" t="str">
        <f ca="1" t="shared" si="3"/>
        <v>C2</v>
      </c>
    </row>
    <row r="23" spans="1:14" s="49" customFormat="1" ht="30" customHeight="1">
      <c r="A23" s="50"/>
      <c r="B23" s="40" t="s">
        <v>412</v>
      </c>
      <c r="C23" s="107" t="s">
        <v>413</v>
      </c>
      <c r="D23" s="42" t="s">
        <v>292</v>
      </c>
      <c r="E23" s="43" t="s">
        <v>121</v>
      </c>
      <c r="F23" s="44">
        <v>70</v>
      </c>
      <c r="G23" s="45"/>
      <c r="H23" s="46">
        <f t="shared" si="5"/>
        <v>0</v>
      </c>
      <c r="I23" s="8">
        <f ca="1" t="shared" si="0"/>
      </c>
      <c r="J23" s="5" t="str">
        <f t="shared" si="4"/>
        <v>Asphalt Patching of Full Depth Jointstonne</v>
      </c>
      <c r="K23" s="6" t="e">
        <f>MATCH(J23,#REF!,0)</f>
        <v>#REF!</v>
      </c>
      <c r="L23" s="7" t="str">
        <f ca="1" t="shared" si="1"/>
        <v>F0</v>
      </c>
      <c r="M23" s="7" t="str">
        <f ca="1" t="shared" si="2"/>
        <v>C2</v>
      </c>
      <c r="N23" s="7" t="str">
        <f ca="1" t="shared" si="3"/>
        <v>C2</v>
      </c>
    </row>
    <row r="24" spans="1:14" s="49" customFormat="1" ht="30" customHeight="1">
      <c r="A24" s="50" t="s">
        <v>174</v>
      </c>
      <c r="B24" s="40" t="s">
        <v>64</v>
      </c>
      <c r="C24" s="41" t="s">
        <v>103</v>
      </c>
      <c r="D24" s="42" t="s">
        <v>399</v>
      </c>
      <c r="E24" s="43"/>
      <c r="F24" s="44"/>
      <c r="G24" s="51"/>
      <c r="H24" s="46"/>
      <c r="I24" s="8" t="str">
        <f ca="1" t="shared" si="0"/>
        <v>LOCKED</v>
      </c>
      <c r="J24" s="5" t="str">
        <f t="shared" si="4"/>
        <v>B094Drilled DowelsCW 3230-R8</v>
      </c>
      <c r="K24" s="6" t="e">
        <f>MATCH(J24,#REF!,0)</f>
        <v>#REF!</v>
      </c>
      <c r="L24" s="7" t="str">
        <f ca="1" t="shared" si="1"/>
        <v>F0</v>
      </c>
      <c r="M24" s="7" t="str">
        <f ca="1" t="shared" si="2"/>
        <v>G</v>
      </c>
      <c r="N24" s="7" t="str">
        <f ca="1" t="shared" si="3"/>
        <v>C2</v>
      </c>
    </row>
    <row r="25" spans="1:14" s="49" customFormat="1" ht="30" customHeight="1">
      <c r="A25" s="50" t="s">
        <v>175</v>
      </c>
      <c r="B25" s="52" t="s">
        <v>200</v>
      </c>
      <c r="C25" s="41" t="s">
        <v>129</v>
      </c>
      <c r="D25" s="42" t="s">
        <v>114</v>
      </c>
      <c r="E25" s="43" t="s">
        <v>122</v>
      </c>
      <c r="F25" s="44">
        <v>840</v>
      </c>
      <c r="G25" s="45"/>
      <c r="H25" s="46">
        <f>ROUND(G25*F25,2)</f>
        <v>0</v>
      </c>
      <c r="I25" s="8">
        <f ca="1" t="shared" si="0"/>
      </c>
      <c r="J25" s="5" t="str">
        <f t="shared" si="4"/>
        <v>B09519.1 mm Diametereach</v>
      </c>
      <c r="K25" s="6" t="e">
        <f>MATCH(J25,#REF!,0)</f>
        <v>#REF!</v>
      </c>
      <c r="L25" s="7" t="str">
        <f ca="1" t="shared" si="1"/>
        <v>F0</v>
      </c>
      <c r="M25" s="7" t="str">
        <f ca="1" t="shared" si="2"/>
        <v>C2</v>
      </c>
      <c r="N25" s="7" t="str">
        <f ca="1" t="shared" si="3"/>
        <v>C2</v>
      </c>
    </row>
    <row r="26" spans="1:14" s="49" customFormat="1" ht="30" customHeight="1">
      <c r="A26" s="50" t="s">
        <v>176</v>
      </c>
      <c r="B26" s="40" t="s">
        <v>65</v>
      </c>
      <c r="C26" s="41" t="s">
        <v>104</v>
      </c>
      <c r="D26" s="42" t="s">
        <v>399</v>
      </c>
      <c r="E26" s="43"/>
      <c r="F26" s="44"/>
      <c r="G26" s="51"/>
      <c r="H26" s="46"/>
      <c r="I26" s="8" t="str">
        <f ca="1" t="shared" si="0"/>
        <v>LOCKED</v>
      </c>
      <c r="J26" s="5" t="str">
        <f t="shared" si="4"/>
        <v>B097Drilled Tie BarsCW 3230-R8</v>
      </c>
      <c r="K26" s="6" t="e">
        <f>MATCH(J26,#REF!,0)</f>
        <v>#REF!</v>
      </c>
      <c r="L26" s="7" t="str">
        <f ca="1" t="shared" si="1"/>
        <v>F0</v>
      </c>
      <c r="M26" s="7" t="str">
        <f ca="1" t="shared" si="2"/>
        <v>G</v>
      </c>
      <c r="N26" s="7" t="str">
        <f ca="1" t="shared" si="3"/>
        <v>C2</v>
      </c>
    </row>
    <row r="27" spans="1:14" s="49" customFormat="1" ht="30" customHeight="1">
      <c r="A27" s="50" t="s">
        <v>177</v>
      </c>
      <c r="B27" s="53" t="s">
        <v>200</v>
      </c>
      <c r="C27" s="54" t="s">
        <v>128</v>
      </c>
      <c r="D27" s="55" t="s">
        <v>114</v>
      </c>
      <c r="E27" s="56" t="s">
        <v>122</v>
      </c>
      <c r="F27" s="57">
        <v>1520</v>
      </c>
      <c r="G27" s="58"/>
      <c r="H27" s="59">
        <f>ROUND(G27*F27,2)</f>
        <v>0</v>
      </c>
      <c r="I27" s="8">
        <f ca="1" t="shared" si="0"/>
      </c>
      <c r="J27" s="5" t="str">
        <f t="shared" si="4"/>
        <v>B09820 M Deformed Tie Bareach</v>
      </c>
      <c r="K27" s="6" t="e">
        <f>MATCH(J27,#REF!,0)</f>
        <v>#REF!</v>
      </c>
      <c r="L27" s="7" t="str">
        <f ca="1" t="shared" si="1"/>
        <v>F0</v>
      </c>
      <c r="M27" s="7" t="str">
        <f ca="1" t="shared" si="2"/>
        <v>C2</v>
      </c>
      <c r="N27" s="7" t="str">
        <f ca="1" t="shared" si="3"/>
        <v>C2</v>
      </c>
    </row>
    <row r="28" spans="1:14" s="47" customFormat="1" ht="43.5" customHeight="1">
      <c r="A28" s="50" t="s">
        <v>360</v>
      </c>
      <c r="B28" s="40" t="s">
        <v>66</v>
      </c>
      <c r="C28" s="41" t="s">
        <v>192</v>
      </c>
      <c r="D28" s="42" t="s">
        <v>2</v>
      </c>
      <c r="E28" s="43"/>
      <c r="F28" s="44"/>
      <c r="G28" s="51"/>
      <c r="H28" s="46"/>
      <c r="I28" s="8" t="str">
        <f ca="1" t="shared" si="0"/>
        <v>LOCKED</v>
      </c>
      <c r="J28" s="5" t="str">
        <f t="shared" si="4"/>
        <v>B114rlMiscellaneous Concrete Slab RenewalCW 3235-R9</v>
      </c>
      <c r="K28" s="6" t="e">
        <f>MATCH(J28,#REF!,0)</f>
        <v>#REF!</v>
      </c>
      <c r="L28" s="7" t="str">
        <f ca="1" t="shared" si="1"/>
        <v>F0</v>
      </c>
      <c r="M28" s="7" t="str">
        <f ca="1" t="shared" si="2"/>
        <v>G</v>
      </c>
      <c r="N28" s="7" t="str">
        <f ca="1" t="shared" si="3"/>
        <v>C2</v>
      </c>
    </row>
    <row r="29" spans="1:14" s="49" customFormat="1" ht="30" customHeight="1">
      <c r="A29" s="50" t="s">
        <v>361</v>
      </c>
      <c r="B29" s="52" t="s">
        <v>200</v>
      </c>
      <c r="C29" s="41" t="s">
        <v>5</v>
      </c>
      <c r="D29" s="42" t="s">
        <v>230</v>
      </c>
      <c r="E29" s="43"/>
      <c r="F29" s="44"/>
      <c r="G29" s="51"/>
      <c r="H29" s="46"/>
      <c r="I29" s="8" t="str">
        <f ca="1" t="shared" si="0"/>
        <v>LOCKED</v>
      </c>
      <c r="J29" s="5" t="str">
        <f t="shared" si="4"/>
        <v>B118rl100 mm SidewalkSD-228A</v>
      </c>
      <c r="K29" s="6" t="e">
        <f>MATCH(J29,#REF!,0)</f>
        <v>#REF!</v>
      </c>
      <c r="L29" s="7" t="str">
        <f ca="1" t="shared" si="1"/>
        <v>F0</v>
      </c>
      <c r="M29" s="7" t="str">
        <f ca="1" t="shared" si="2"/>
        <v>G</v>
      </c>
      <c r="N29" s="7" t="str">
        <f ca="1" t="shared" si="3"/>
        <v>C2</v>
      </c>
    </row>
    <row r="30" spans="1:14" s="49" customFormat="1" ht="30" customHeight="1">
      <c r="A30" s="50" t="s">
        <v>362</v>
      </c>
      <c r="B30" s="60" t="s">
        <v>328</v>
      </c>
      <c r="C30" s="41" t="s">
        <v>329</v>
      </c>
      <c r="D30" s="42"/>
      <c r="E30" s="43" t="s">
        <v>119</v>
      </c>
      <c r="F30" s="44">
        <v>55</v>
      </c>
      <c r="G30" s="45"/>
      <c r="H30" s="46">
        <f>ROUND(G30*F30,2)</f>
        <v>0</v>
      </c>
      <c r="I30" s="8">
        <f ca="1" t="shared" si="0"/>
      </c>
      <c r="J30" s="5" t="str">
        <f t="shared" si="4"/>
        <v>B119rlLess than 5 sq.m.m²</v>
      </c>
      <c r="K30" s="6" t="e">
        <f>MATCH(J30,#REF!,0)</f>
        <v>#REF!</v>
      </c>
      <c r="L30" s="7" t="str">
        <f ca="1" t="shared" si="1"/>
        <v>F0</v>
      </c>
      <c r="M30" s="7" t="str">
        <f ca="1" t="shared" si="2"/>
        <v>C2</v>
      </c>
      <c r="N30" s="7" t="str">
        <f ca="1" t="shared" si="3"/>
        <v>C2</v>
      </c>
    </row>
    <row r="31" spans="1:14" s="49" customFormat="1" ht="30" customHeight="1">
      <c r="A31" s="50" t="s">
        <v>363</v>
      </c>
      <c r="B31" s="60" t="s">
        <v>330</v>
      </c>
      <c r="C31" s="41" t="s">
        <v>331</v>
      </c>
      <c r="D31" s="42"/>
      <c r="E31" s="43" t="s">
        <v>119</v>
      </c>
      <c r="F31" s="44">
        <v>20</v>
      </c>
      <c r="G31" s="45"/>
      <c r="H31" s="46">
        <f>ROUND(G31*F31,2)</f>
        <v>0</v>
      </c>
      <c r="I31" s="8">
        <f ca="1" t="shared" si="0"/>
      </c>
      <c r="J31" s="5" t="str">
        <f t="shared" si="4"/>
        <v>B120rl5 sq.m. to 20 sq.m.m²</v>
      </c>
      <c r="K31" s="6" t="e">
        <f>MATCH(J31,#REF!,0)</f>
        <v>#REF!</v>
      </c>
      <c r="L31" s="7" t="str">
        <f ca="1" t="shared" si="1"/>
        <v>F0</v>
      </c>
      <c r="M31" s="7" t="str">
        <f ca="1" t="shared" si="2"/>
        <v>C2</v>
      </c>
      <c r="N31" s="7" t="str">
        <f ca="1" t="shared" si="3"/>
        <v>C2</v>
      </c>
    </row>
    <row r="32" spans="1:14" s="49" customFormat="1" ht="30" customHeight="1">
      <c r="A32" s="50" t="s">
        <v>364</v>
      </c>
      <c r="B32" s="60" t="s">
        <v>332</v>
      </c>
      <c r="C32" s="41" t="s">
        <v>333</v>
      </c>
      <c r="D32" s="42" t="s">
        <v>114</v>
      </c>
      <c r="E32" s="43" t="s">
        <v>119</v>
      </c>
      <c r="F32" s="44">
        <v>25</v>
      </c>
      <c r="G32" s="45"/>
      <c r="H32" s="46">
        <f>ROUND(G32*F32,2)</f>
        <v>0</v>
      </c>
      <c r="I32" s="8">
        <f ca="1" t="shared" si="0"/>
      </c>
      <c r="J32" s="5" t="str">
        <f t="shared" si="4"/>
        <v>B121rlGreater than 20 sq.m.m²</v>
      </c>
      <c r="K32" s="6" t="e">
        <f>MATCH(J32,#REF!,0)</f>
        <v>#REF!</v>
      </c>
      <c r="L32" s="7" t="str">
        <f ca="1" t="shared" si="1"/>
        <v>F0</v>
      </c>
      <c r="M32" s="7" t="str">
        <f ca="1" t="shared" si="2"/>
        <v>C2</v>
      </c>
      <c r="N32" s="7" t="str">
        <f ca="1" t="shared" si="3"/>
        <v>C2</v>
      </c>
    </row>
    <row r="33" spans="1:14" s="49" customFormat="1" ht="30" customHeight="1">
      <c r="A33" s="50" t="s">
        <v>365</v>
      </c>
      <c r="B33" s="52" t="s">
        <v>201</v>
      </c>
      <c r="C33" s="41" t="s">
        <v>191</v>
      </c>
      <c r="D33" s="42" t="s">
        <v>302</v>
      </c>
      <c r="E33" s="43" t="s">
        <v>119</v>
      </c>
      <c r="F33" s="44">
        <v>10</v>
      </c>
      <c r="G33" s="45"/>
      <c r="H33" s="46">
        <f>ROUND(G33*F33,2)</f>
        <v>0</v>
      </c>
      <c r="I33" s="8">
        <f ca="1" t="shared" si="0"/>
      </c>
      <c r="J33" s="5" t="str">
        <f t="shared" si="4"/>
        <v>B122rlBullnoseSD-227Cm²</v>
      </c>
      <c r="K33" s="6" t="e">
        <f>MATCH(J33,#REF!,0)</f>
        <v>#REF!</v>
      </c>
      <c r="L33" s="7" t="str">
        <f ca="1" t="shared" si="1"/>
        <v>F0</v>
      </c>
      <c r="M33" s="7" t="str">
        <f ca="1" t="shared" si="2"/>
        <v>C2</v>
      </c>
      <c r="N33" s="7" t="str">
        <f ca="1" t="shared" si="3"/>
        <v>C2</v>
      </c>
    </row>
    <row r="34" spans="1:14" s="49" customFormat="1" ht="30" customHeight="1">
      <c r="A34" s="61" t="s">
        <v>368</v>
      </c>
      <c r="B34" s="40" t="s">
        <v>67</v>
      </c>
      <c r="C34" s="41" t="s">
        <v>99</v>
      </c>
      <c r="D34" s="42" t="s">
        <v>396</v>
      </c>
      <c r="E34" s="43"/>
      <c r="F34" s="44"/>
      <c r="G34" s="51"/>
      <c r="H34" s="46"/>
      <c r="I34" s="8" t="str">
        <f ca="1" t="shared" si="0"/>
        <v>LOCKED</v>
      </c>
      <c r="J34" s="5" t="str">
        <f t="shared" si="4"/>
        <v>B154rlConcrete Curb RenewalCW 3240-R10</v>
      </c>
      <c r="K34" s="6" t="e">
        <f>MATCH(J34,#REF!,0)</f>
        <v>#REF!</v>
      </c>
      <c r="L34" s="7" t="str">
        <f ca="1" t="shared" si="1"/>
        <v>F0</v>
      </c>
      <c r="M34" s="7" t="str">
        <f ca="1" t="shared" si="2"/>
        <v>G</v>
      </c>
      <c r="N34" s="7" t="str">
        <f ca="1" t="shared" si="3"/>
        <v>C2</v>
      </c>
    </row>
    <row r="35" spans="1:14" s="49" customFormat="1" ht="30" customHeight="1">
      <c r="A35" s="50" t="s">
        <v>369</v>
      </c>
      <c r="B35" s="52" t="s">
        <v>200</v>
      </c>
      <c r="C35" s="41" t="s">
        <v>414</v>
      </c>
      <c r="D35" s="42" t="s">
        <v>334</v>
      </c>
      <c r="E35" s="43"/>
      <c r="F35" s="44"/>
      <c r="G35" s="46"/>
      <c r="H35" s="46"/>
      <c r="I35" s="8" t="str">
        <f ca="1" t="shared" si="0"/>
        <v>LOCKED</v>
      </c>
      <c r="J35" s="5" t="str">
        <f t="shared" si="4"/>
        <v>B155rlBarrier (150 mm reveal ht, Dowelled)SD-205,SD-206A</v>
      </c>
      <c r="K35" s="6" t="e">
        <f>MATCH(J35,#REF!,0)</f>
        <v>#REF!</v>
      </c>
      <c r="L35" s="7" t="str">
        <f ca="1" t="shared" si="1"/>
        <v>F0</v>
      </c>
      <c r="M35" s="7" t="str">
        <f ca="1" t="shared" si="2"/>
        <v>C2</v>
      </c>
      <c r="N35" s="7" t="str">
        <f ca="1" t="shared" si="3"/>
        <v>C2</v>
      </c>
    </row>
    <row r="36" spans="1:14" s="49" customFormat="1" ht="30" customHeight="1">
      <c r="A36" s="50" t="s">
        <v>370</v>
      </c>
      <c r="B36" s="60" t="s">
        <v>328</v>
      </c>
      <c r="C36" s="41" t="s">
        <v>335</v>
      </c>
      <c r="D36" s="42"/>
      <c r="E36" s="43" t="s">
        <v>123</v>
      </c>
      <c r="F36" s="44">
        <v>52</v>
      </c>
      <c r="G36" s="45"/>
      <c r="H36" s="46">
        <f aca="true" t="shared" si="6" ref="H36:H41">ROUND(G36*F36,2)</f>
        <v>0</v>
      </c>
      <c r="I36" s="8">
        <f ca="1" t="shared" si="0"/>
      </c>
      <c r="J36" s="5" t="str">
        <f t="shared" si="4"/>
        <v>B156rlLess than 3 mm</v>
      </c>
      <c r="K36" s="6" t="e">
        <f>MATCH(J36,#REF!,0)</f>
        <v>#REF!</v>
      </c>
      <c r="L36" s="7" t="str">
        <f ca="1" t="shared" si="1"/>
        <v>F0</v>
      </c>
      <c r="M36" s="7" t="str">
        <f ca="1" t="shared" si="2"/>
        <v>C2</v>
      </c>
      <c r="N36" s="7" t="str">
        <f ca="1" t="shared" si="3"/>
        <v>C2</v>
      </c>
    </row>
    <row r="37" spans="1:14" s="49" customFormat="1" ht="30" customHeight="1">
      <c r="A37" s="50" t="s">
        <v>371</v>
      </c>
      <c r="B37" s="60" t="s">
        <v>330</v>
      </c>
      <c r="C37" s="41" t="s">
        <v>336</v>
      </c>
      <c r="D37" s="42"/>
      <c r="E37" s="43" t="s">
        <v>123</v>
      </c>
      <c r="F37" s="44">
        <v>125</v>
      </c>
      <c r="G37" s="45"/>
      <c r="H37" s="46">
        <f t="shared" si="6"/>
        <v>0</v>
      </c>
      <c r="I37" s="8">
        <f ca="1" t="shared" si="0"/>
      </c>
      <c r="J37" s="5" t="str">
        <f t="shared" si="4"/>
        <v>B157rl3 m to 30 mm</v>
      </c>
      <c r="K37" s="6" t="e">
        <f>MATCH(J37,#REF!,0)</f>
        <v>#REF!</v>
      </c>
      <c r="L37" s="7" t="str">
        <f ca="1" t="shared" si="1"/>
        <v>F0</v>
      </c>
      <c r="M37" s="7" t="str">
        <f ca="1" t="shared" si="2"/>
        <v>C2</v>
      </c>
      <c r="N37" s="7" t="str">
        <f ca="1" t="shared" si="3"/>
        <v>C2</v>
      </c>
    </row>
    <row r="38" spans="1:14" s="49" customFormat="1" ht="30" customHeight="1">
      <c r="A38" s="50" t="s">
        <v>372</v>
      </c>
      <c r="B38" s="60" t="s">
        <v>337</v>
      </c>
      <c r="C38" s="41" t="s">
        <v>338</v>
      </c>
      <c r="D38" s="42" t="s">
        <v>114</v>
      </c>
      <c r="E38" s="43" t="s">
        <v>123</v>
      </c>
      <c r="F38" s="44">
        <v>30</v>
      </c>
      <c r="G38" s="45"/>
      <c r="H38" s="46">
        <f t="shared" si="6"/>
        <v>0</v>
      </c>
      <c r="I38" s="8">
        <f ca="1" t="shared" si="0"/>
      </c>
      <c r="J38" s="5" t="str">
        <f t="shared" si="4"/>
        <v>B158rlGreater than 30 mm</v>
      </c>
      <c r="K38" s="6" t="e">
        <f>MATCH(J38,#REF!,0)</f>
        <v>#REF!</v>
      </c>
      <c r="L38" s="7" t="str">
        <f ca="1" t="shared" si="1"/>
        <v>F0</v>
      </c>
      <c r="M38" s="7" t="str">
        <f ca="1" t="shared" si="2"/>
        <v>C2</v>
      </c>
      <c r="N38" s="7" t="str">
        <f ca="1" t="shared" si="3"/>
        <v>C2</v>
      </c>
    </row>
    <row r="39" spans="1:14" s="49" customFormat="1" ht="30" customHeight="1">
      <c r="A39" s="50" t="s">
        <v>373</v>
      </c>
      <c r="B39" s="52" t="s">
        <v>201</v>
      </c>
      <c r="C39" s="41" t="s">
        <v>415</v>
      </c>
      <c r="D39" s="42" t="s">
        <v>232</v>
      </c>
      <c r="E39" s="43" t="s">
        <v>123</v>
      </c>
      <c r="F39" s="44">
        <v>10</v>
      </c>
      <c r="G39" s="45"/>
      <c r="H39" s="46">
        <f t="shared" si="6"/>
        <v>0</v>
      </c>
      <c r="I39" s="8">
        <f ca="1" t="shared" si="0"/>
      </c>
      <c r="J39" s="5" t="str">
        <f t="shared" si="4"/>
        <v>B167rlModified Barrier (150 mm reveal ht, Dowelled)SD-203Bm</v>
      </c>
      <c r="K39" s="6" t="e">
        <f>MATCH(J39,#REF!,0)</f>
        <v>#REF!</v>
      </c>
      <c r="L39" s="7" t="str">
        <f ca="1" t="shared" si="1"/>
        <v>F0</v>
      </c>
      <c r="M39" s="7" t="str">
        <f ca="1" t="shared" si="2"/>
        <v>C2</v>
      </c>
      <c r="N39" s="7" t="str">
        <f ca="1" t="shared" si="3"/>
        <v>C2</v>
      </c>
    </row>
    <row r="40" spans="1:14" s="49" customFormat="1" ht="43.5" customHeight="1">
      <c r="A40" s="50" t="s">
        <v>374</v>
      </c>
      <c r="B40" s="52" t="s">
        <v>202</v>
      </c>
      <c r="C40" s="41" t="s">
        <v>416</v>
      </c>
      <c r="D40" s="42" t="s">
        <v>196</v>
      </c>
      <c r="E40" s="43" t="s">
        <v>123</v>
      </c>
      <c r="F40" s="44">
        <v>104</v>
      </c>
      <c r="G40" s="45"/>
      <c r="H40" s="46">
        <f t="shared" si="6"/>
        <v>0</v>
      </c>
      <c r="I40" s="8">
        <f ca="1" t="shared" si="0"/>
      </c>
      <c r="J40" s="5" t="str">
        <f t="shared" si="4"/>
        <v>B169rlMountable Curb (150 mm reveal ht Integral)SD-201m</v>
      </c>
      <c r="K40" s="6" t="e">
        <f>MATCH(J40,#REF!,0)</f>
        <v>#REF!</v>
      </c>
      <c r="L40" s="7" t="str">
        <f ca="1" t="shared" si="1"/>
        <v>F0</v>
      </c>
      <c r="M40" s="7" t="str">
        <f ca="1" t="shared" si="2"/>
        <v>C2</v>
      </c>
      <c r="N40" s="7" t="str">
        <f ca="1" t="shared" si="3"/>
        <v>C2</v>
      </c>
    </row>
    <row r="41" spans="1:14" s="49" customFormat="1" ht="43.5" customHeight="1">
      <c r="A41" s="50" t="s">
        <v>263</v>
      </c>
      <c r="B41" s="40" t="s">
        <v>69</v>
      </c>
      <c r="C41" s="41" t="s">
        <v>84</v>
      </c>
      <c r="D41" s="42" t="s">
        <v>400</v>
      </c>
      <c r="E41" s="43" t="s">
        <v>123</v>
      </c>
      <c r="F41" s="44">
        <v>52</v>
      </c>
      <c r="G41" s="45"/>
      <c r="H41" s="46">
        <f t="shared" si="6"/>
        <v>0</v>
      </c>
      <c r="I41" s="8">
        <f ca="1" t="shared" si="0"/>
      </c>
      <c r="J41" s="5" t="str">
        <f t="shared" si="4"/>
        <v>B188Supply and Installation of Dowel AssembliesCW 3310-R15m</v>
      </c>
      <c r="K41" s="6" t="e">
        <f>MATCH(J41,#REF!,0)</f>
        <v>#REF!</v>
      </c>
      <c r="L41" s="7" t="str">
        <f ca="1" t="shared" si="1"/>
        <v>F0</v>
      </c>
      <c r="M41" s="7" t="str">
        <f ca="1" t="shared" si="2"/>
        <v>C2</v>
      </c>
      <c r="N41" s="7" t="str">
        <f ca="1" t="shared" si="3"/>
        <v>C2</v>
      </c>
    </row>
    <row r="42" spans="1:14" s="49" customFormat="1" ht="43.5" customHeight="1">
      <c r="A42" s="50" t="s">
        <v>264</v>
      </c>
      <c r="B42" s="40" t="s">
        <v>70</v>
      </c>
      <c r="C42" s="41" t="s">
        <v>206</v>
      </c>
      <c r="D42" s="42" t="s">
        <v>401</v>
      </c>
      <c r="E42" s="62"/>
      <c r="F42" s="44"/>
      <c r="G42" s="51"/>
      <c r="H42" s="46"/>
      <c r="I42" s="8" t="str">
        <f ca="1" t="shared" si="0"/>
        <v>LOCKED</v>
      </c>
      <c r="J42" s="5" t="str">
        <f t="shared" si="4"/>
        <v>B190Construction of Asphaltic Concrete OverlayCW 3410-R10</v>
      </c>
      <c r="K42" s="6" t="e">
        <f>MATCH(J42,#REF!,0)</f>
        <v>#REF!</v>
      </c>
      <c r="L42" s="7" t="str">
        <f ca="1" t="shared" si="1"/>
        <v>F0</v>
      </c>
      <c r="M42" s="7" t="str">
        <f ca="1" t="shared" si="2"/>
        <v>G</v>
      </c>
      <c r="N42" s="7" t="str">
        <f ca="1" t="shared" si="3"/>
        <v>C2</v>
      </c>
    </row>
    <row r="43" spans="1:14" s="49" customFormat="1" ht="30" customHeight="1">
      <c r="A43" s="50" t="s">
        <v>265</v>
      </c>
      <c r="B43" s="52" t="s">
        <v>200</v>
      </c>
      <c r="C43" s="41" t="s">
        <v>207</v>
      </c>
      <c r="D43" s="42"/>
      <c r="E43" s="43"/>
      <c r="F43" s="44"/>
      <c r="G43" s="51"/>
      <c r="H43" s="46"/>
      <c r="I43" s="8" t="str">
        <f ca="1" t="shared" si="0"/>
        <v>LOCKED</v>
      </c>
      <c r="J43" s="5" t="str">
        <f t="shared" si="4"/>
        <v>B191Main Line Paving</v>
      </c>
      <c r="K43" s="6" t="e">
        <f>MATCH(J43,#REF!,0)</f>
        <v>#REF!</v>
      </c>
      <c r="L43" s="7" t="str">
        <f ca="1" t="shared" si="1"/>
        <v>F0</v>
      </c>
      <c r="M43" s="7" t="str">
        <f ca="1" t="shared" si="2"/>
        <v>G</v>
      </c>
      <c r="N43" s="7" t="str">
        <f ca="1" t="shared" si="3"/>
        <v>C2</v>
      </c>
    </row>
    <row r="44" spans="1:14" s="49" customFormat="1" ht="30" customHeight="1">
      <c r="A44" s="50" t="s">
        <v>266</v>
      </c>
      <c r="B44" s="60" t="s">
        <v>328</v>
      </c>
      <c r="C44" s="41" t="s">
        <v>339</v>
      </c>
      <c r="D44" s="42"/>
      <c r="E44" s="43" t="s">
        <v>121</v>
      </c>
      <c r="F44" s="44">
        <v>3900</v>
      </c>
      <c r="G44" s="45"/>
      <c r="H44" s="46">
        <f>ROUND(G44*F44,2)</f>
        <v>0</v>
      </c>
      <c r="I44" s="8">
        <f ca="1" t="shared" si="0"/>
      </c>
      <c r="J44" s="5" t="str">
        <f t="shared" si="4"/>
        <v>B193Type IAtonne</v>
      </c>
      <c r="K44" s="6" t="e">
        <f>MATCH(J44,#REF!,0)</f>
        <v>#REF!</v>
      </c>
      <c r="L44" s="7" t="str">
        <f ca="1" t="shared" si="1"/>
        <v>F0</v>
      </c>
      <c r="M44" s="7" t="str">
        <f ca="1" t="shared" si="2"/>
        <v>C2</v>
      </c>
      <c r="N44" s="7" t="str">
        <f ca="1" t="shared" si="3"/>
        <v>C2</v>
      </c>
    </row>
    <row r="45" spans="1:14" s="49" customFormat="1" ht="30" customHeight="1">
      <c r="A45" s="50" t="s">
        <v>267</v>
      </c>
      <c r="B45" s="52" t="s">
        <v>201</v>
      </c>
      <c r="C45" s="41" t="s">
        <v>208</v>
      </c>
      <c r="D45" s="42"/>
      <c r="E45" s="43"/>
      <c r="F45" s="44"/>
      <c r="G45" s="51"/>
      <c r="H45" s="46"/>
      <c r="I45" s="8" t="str">
        <f ca="1" t="shared" si="0"/>
        <v>LOCKED</v>
      </c>
      <c r="J45" s="5" t="str">
        <f t="shared" si="4"/>
        <v>B194Tie-ins and Approaches</v>
      </c>
      <c r="K45" s="6" t="e">
        <f>MATCH(J45,#REF!,0)</f>
        <v>#REF!</v>
      </c>
      <c r="L45" s="7" t="str">
        <f ca="1" t="shared" si="1"/>
        <v>F0</v>
      </c>
      <c r="M45" s="7" t="str">
        <f ca="1" t="shared" si="2"/>
        <v>G</v>
      </c>
      <c r="N45" s="7" t="str">
        <f ca="1" t="shared" si="3"/>
        <v>C2</v>
      </c>
    </row>
    <row r="46" spans="1:14" s="49" customFormat="1" ht="30" customHeight="1">
      <c r="A46" s="50" t="s">
        <v>268</v>
      </c>
      <c r="B46" s="60" t="s">
        <v>328</v>
      </c>
      <c r="C46" s="41" t="s">
        <v>339</v>
      </c>
      <c r="D46" s="42"/>
      <c r="E46" s="43" t="s">
        <v>121</v>
      </c>
      <c r="F46" s="44">
        <v>600</v>
      </c>
      <c r="G46" s="45"/>
      <c r="H46" s="46">
        <f>ROUND(G46*F46,2)</f>
        <v>0</v>
      </c>
      <c r="I46" s="8">
        <f ca="1" t="shared" si="0"/>
      </c>
      <c r="J46" s="5" t="str">
        <f t="shared" si="4"/>
        <v>B195Type IAtonne</v>
      </c>
      <c r="K46" s="6" t="e">
        <f>MATCH(J46,#REF!,0)</f>
        <v>#REF!</v>
      </c>
      <c r="L46" s="7" t="str">
        <f ca="1" t="shared" si="1"/>
        <v>F0</v>
      </c>
      <c r="M46" s="7" t="str">
        <f ca="1" t="shared" si="2"/>
        <v>C2</v>
      </c>
      <c r="N46" s="7" t="str">
        <f ca="1" t="shared" si="3"/>
        <v>C2</v>
      </c>
    </row>
    <row r="47" spans="1:14" s="49" customFormat="1" ht="30" customHeight="1">
      <c r="A47" s="50" t="s">
        <v>269</v>
      </c>
      <c r="B47" s="40" t="s">
        <v>71</v>
      </c>
      <c r="C47" s="41" t="s">
        <v>209</v>
      </c>
      <c r="D47" s="42" t="s">
        <v>401</v>
      </c>
      <c r="E47" s="43" t="s">
        <v>119</v>
      </c>
      <c r="F47" s="44">
        <v>100</v>
      </c>
      <c r="G47" s="45"/>
      <c r="H47" s="46">
        <f>ROUND(G47*F47,2)</f>
        <v>0</v>
      </c>
      <c r="I47" s="8">
        <f ca="1" t="shared" si="0"/>
      </c>
      <c r="J47" s="5" t="str">
        <f t="shared" si="4"/>
        <v>B199Construction of Asphalt PatchesCW 3410-R10m²</v>
      </c>
      <c r="K47" s="6" t="e">
        <f>MATCH(J47,#REF!,0)</f>
        <v>#REF!</v>
      </c>
      <c r="L47" s="7" t="str">
        <f ca="1" t="shared" si="1"/>
        <v>F0</v>
      </c>
      <c r="M47" s="7" t="str">
        <f ca="1" t="shared" si="2"/>
        <v>C2</v>
      </c>
      <c r="N47" s="7" t="str">
        <f ca="1" t="shared" si="3"/>
        <v>C2</v>
      </c>
    </row>
    <row r="48" spans="1:14" s="47" customFormat="1" ht="30" customHeight="1">
      <c r="A48" s="50" t="s">
        <v>270</v>
      </c>
      <c r="B48" s="40" t="s">
        <v>72</v>
      </c>
      <c r="C48" s="41" t="s">
        <v>57</v>
      </c>
      <c r="D48" s="42" t="s">
        <v>9</v>
      </c>
      <c r="E48" s="43"/>
      <c r="F48" s="44"/>
      <c r="G48" s="51"/>
      <c r="H48" s="46"/>
      <c r="I48" s="8" t="str">
        <f ca="1" t="shared" si="0"/>
        <v>LOCKED</v>
      </c>
      <c r="J48" s="5" t="str">
        <f t="shared" si="4"/>
        <v>B200Planing of PavementCW 3450-R5</v>
      </c>
      <c r="K48" s="6" t="e">
        <f>MATCH(J48,#REF!,0)</f>
        <v>#REF!</v>
      </c>
      <c r="L48" s="7" t="str">
        <f ca="1" t="shared" si="1"/>
        <v>F0</v>
      </c>
      <c r="M48" s="7" t="str">
        <f ca="1" t="shared" si="2"/>
        <v>G</v>
      </c>
      <c r="N48" s="7" t="str">
        <f ca="1" t="shared" si="3"/>
        <v>C2</v>
      </c>
    </row>
    <row r="49" spans="1:14" s="49" customFormat="1" ht="30" customHeight="1">
      <c r="A49" s="50" t="s">
        <v>271</v>
      </c>
      <c r="B49" s="52" t="s">
        <v>200</v>
      </c>
      <c r="C49" s="41" t="s">
        <v>53</v>
      </c>
      <c r="D49" s="42" t="s">
        <v>114</v>
      </c>
      <c r="E49" s="43" t="s">
        <v>119</v>
      </c>
      <c r="F49" s="44">
        <v>15550</v>
      </c>
      <c r="G49" s="45"/>
      <c r="H49" s="46">
        <f>ROUND(G49*F49,2)</f>
        <v>0</v>
      </c>
      <c r="I49" s="8">
        <f ca="1" t="shared" si="0"/>
      </c>
      <c r="J49" s="5" t="str">
        <f t="shared" si="4"/>
        <v>B2010 - 50 mm Depth (Asphalt)m²</v>
      </c>
      <c r="K49" s="6" t="e">
        <f>MATCH(J49,#REF!,0)</f>
        <v>#REF!</v>
      </c>
      <c r="L49" s="7" t="str">
        <f ca="1" t="shared" si="1"/>
        <v>F0</v>
      </c>
      <c r="M49" s="7" t="str">
        <f ca="1" t="shared" si="2"/>
        <v>C2</v>
      </c>
      <c r="N49" s="7" t="str">
        <f ca="1" t="shared" si="3"/>
        <v>C2</v>
      </c>
    </row>
    <row r="50" spans="1:14" s="49" customFormat="1" ht="30" customHeight="1">
      <c r="A50" s="50" t="s">
        <v>272</v>
      </c>
      <c r="B50" s="52" t="s">
        <v>201</v>
      </c>
      <c r="C50" s="41" t="s">
        <v>54</v>
      </c>
      <c r="D50" s="42" t="s">
        <v>114</v>
      </c>
      <c r="E50" s="43" t="s">
        <v>119</v>
      </c>
      <c r="F50" s="44">
        <v>15550</v>
      </c>
      <c r="G50" s="45"/>
      <c r="H50" s="46">
        <f>ROUND(G50*F50,2)</f>
        <v>0</v>
      </c>
      <c r="I50" s="8">
        <f ca="1" t="shared" si="0"/>
      </c>
      <c r="J50" s="5" t="str">
        <f t="shared" si="4"/>
        <v>B20250 - 100 mm Depth (Asphalt)m²</v>
      </c>
      <c r="K50" s="6" t="e">
        <f>MATCH(J50,#REF!,0)</f>
        <v>#REF!</v>
      </c>
      <c r="L50" s="7" t="str">
        <f ca="1" t="shared" si="1"/>
        <v>F0</v>
      </c>
      <c r="M50" s="7" t="str">
        <f ca="1" t="shared" si="2"/>
        <v>C2</v>
      </c>
      <c r="N50" s="7" t="str">
        <f ca="1" t="shared" si="3"/>
        <v>C2</v>
      </c>
    </row>
    <row r="51" spans="1:14" s="49" customFormat="1" ht="30" customHeight="1">
      <c r="A51" s="50" t="s">
        <v>290</v>
      </c>
      <c r="B51" s="52" t="s">
        <v>202</v>
      </c>
      <c r="C51" s="41" t="s">
        <v>55</v>
      </c>
      <c r="D51" s="42" t="s">
        <v>114</v>
      </c>
      <c r="E51" s="43" t="s">
        <v>119</v>
      </c>
      <c r="F51" s="44">
        <v>100</v>
      </c>
      <c r="G51" s="45"/>
      <c r="H51" s="46">
        <f>ROUND(G51*F51,2)</f>
        <v>0</v>
      </c>
      <c r="I51" s="8">
        <f ca="1" t="shared" si="0"/>
      </c>
      <c r="J51" s="5" t="str">
        <f t="shared" si="4"/>
        <v>B2030 - 50 mm Depth (Concrete)m²</v>
      </c>
      <c r="K51" s="6" t="e">
        <f>MATCH(J51,#REF!,0)</f>
        <v>#REF!</v>
      </c>
      <c r="L51" s="7" t="str">
        <f ca="1" t="shared" si="1"/>
        <v>F0</v>
      </c>
      <c r="M51" s="7" t="str">
        <f ca="1" t="shared" si="2"/>
        <v>C2</v>
      </c>
      <c r="N51" s="7" t="str">
        <f ca="1" t="shared" si="3"/>
        <v>C2</v>
      </c>
    </row>
    <row r="52" spans="1:14" s="49" customFormat="1" ht="30" customHeight="1">
      <c r="A52" s="61" t="s">
        <v>376</v>
      </c>
      <c r="B52" s="40" t="s">
        <v>73</v>
      </c>
      <c r="C52" s="41" t="s">
        <v>393</v>
      </c>
      <c r="D52" s="42" t="s">
        <v>402</v>
      </c>
      <c r="E52" s="43"/>
      <c r="F52" s="64"/>
      <c r="G52" s="46"/>
      <c r="H52" s="46"/>
      <c r="I52" s="8" t="str">
        <f ca="1" t="shared" si="0"/>
        <v>LOCKED</v>
      </c>
      <c r="J52" s="5" t="str">
        <f t="shared" si="4"/>
        <v>B219Detectable Warning Surface TilesCW 3326-R1</v>
      </c>
      <c r="K52" s="6" t="e">
        <f>MATCH(J52,#REF!,0)</f>
        <v>#REF!</v>
      </c>
      <c r="L52" s="7" t="str">
        <f ca="1" t="shared" si="1"/>
        <v>F0</v>
      </c>
      <c r="M52" s="7" t="str">
        <f ca="1" t="shared" si="2"/>
        <v>C2</v>
      </c>
      <c r="N52" s="7" t="str">
        <f ca="1" t="shared" si="3"/>
        <v>C2</v>
      </c>
    </row>
    <row r="53" spans="1:14" s="49" customFormat="1" ht="30" customHeight="1">
      <c r="A53" s="50" t="s">
        <v>394</v>
      </c>
      <c r="B53" s="52" t="s">
        <v>200</v>
      </c>
      <c r="C53" s="41" t="s">
        <v>395</v>
      </c>
      <c r="D53" s="42"/>
      <c r="E53" s="43" t="s">
        <v>122</v>
      </c>
      <c r="F53" s="64">
        <v>22</v>
      </c>
      <c r="G53" s="45"/>
      <c r="H53" s="46">
        <f>ROUND(G53*F53,2)</f>
        <v>0</v>
      </c>
      <c r="I53" s="8">
        <f ca="1" t="shared" si="0"/>
      </c>
      <c r="J53" s="5" t="str">
        <f t="shared" si="4"/>
        <v>B221610 mm X 1220 mmeach</v>
      </c>
      <c r="K53" s="6" t="e">
        <f>MATCH(J53,#REF!,0)</f>
        <v>#REF!</v>
      </c>
      <c r="L53" s="7" t="str">
        <f ca="1" t="shared" si="1"/>
        <v>F0</v>
      </c>
      <c r="M53" s="7" t="str">
        <f ca="1" t="shared" si="2"/>
        <v>C2</v>
      </c>
      <c r="N53" s="7" t="str">
        <f ca="1" t="shared" si="3"/>
        <v>C2</v>
      </c>
    </row>
    <row r="54" spans="1:14" ht="36" customHeight="1">
      <c r="A54" s="38"/>
      <c r="B54" s="108"/>
      <c r="C54" s="105" t="s">
        <v>138</v>
      </c>
      <c r="D54" s="102"/>
      <c r="E54" s="109"/>
      <c r="F54" s="103"/>
      <c r="G54" s="96"/>
      <c r="H54" s="104"/>
      <c r="I54" s="8" t="str">
        <f ca="1" t="shared" si="0"/>
        <v>LOCKED</v>
      </c>
      <c r="J54" s="5" t="str">
        <f t="shared" si="4"/>
        <v>JOINT AND CRACK SEALING</v>
      </c>
      <c r="K54" s="6" t="e">
        <f>MATCH(J54,#REF!,0)</f>
        <v>#REF!</v>
      </c>
      <c r="L54" s="7" t="str">
        <f ca="1" t="shared" si="1"/>
        <v>G</v>
      </c>
      <c r="M54" s="7" t="str">
        <f ca="1" t="shared" si="2"/>
        <v>C2</v>
      </c>
      <c r="N54" s="7" t="str">
        <f ca="1" t="shared" si="3"/>
        <v>C2</v>
      </c>
    </row>
    <row r="55" spans="1:14" s="47" customFormat="1" ht="30" customHeight="1">
      <c r="A55" s="48" t="s">
        <v>288</v>
      </c>
      <c r="B55" s="78" t="s">
        <v>178</v>
      </c>
      <c r="C55" s="54" t="s">
        <v>56</v>
      </c>
      <c r="D55" s="55" t="s">
        <v>348</v>
      </c>
      <c r="E55" s="56" t="s">
        <v>123</v>
      </c>
      <c r="F55" s="63">
        <f>10200</f>
        <v>10200</v>
      </c>
      <c r="G55" s="58"/>
      <c r="H55" s="59">
        <f>ROUND(G55*F55,2)</f>
        <v>0</v>
      </c>
      <c r="I55" s="8">
        <f ca="1" t="shared" si="0"/>
      </c>
      <c r="J55" s="5" t="str">
        <f t="shared" si="4"/>
        <v>D006Reflective Crack MaintenanceCW 3250-R7m</v>
      </c>
      <c r="K55" s="6" t="e">
        <f>MATCH(J55,#REF!,0)</f>
        <v>#REF!</v>
      </c>
      <c r="L55" s="7" t="str">
        <f ca="1" t="shared" si="1"/>
        <v>F0</v>
      </c>
      <c r="M55" s="7" t="str">
        <f ca="1" t="shared" si="2"/>
        <v>C2</v>
      </c>
      <c r="N55" s="7" t="str">
        <f ca="1" t="shared" si="3"/>
        <v>C2</v>
      </c>
    </row>
    <row r="56" spans="1:14" ht="48" customHeight="1">
      <c r="A56" s="38"/>
      <c r="B56" s="108"/>
      <c r="C56" s="105" t="s">
        <v>139</v>
      </c>
      <c r="D56" s="102"/>
      <c r="E56" s="109"/>
      <c r="F56" s="103"/>
      <c r="G56" s="96"/>
      <c r="H56" s="104"/>
      <c r="I56" s="8" t="str">
        <f ca="1" t="shared" si="0"/>
        <v>LOCKED</v>
      </c>
      <c r="J56" s="5" t="str">
        <f t="shared" si="4"/>
        <v>ASSOCIATED DRAINAGE AND UNDERGROUND WORKS</v>
      </c>
      <c r="K56" s="6" t="e">
        <f>MATCH(J56,#REF!,0)</f>
        <v>#REF!</v>
      </c>
      <c r="L56" s="7" t="str">
        <f ca="1" t="shared" si="1"/>
        <v>G</v>
      </c>
      <c r="M56" s="7" t="str">
        <f ca="1" t="shared" si="2"/>
        <v>C2</v>
      </c>
      <c r="N56" s="7" t="str">
        <f ca="1" t="shared" si="3"/>
        <v>C2</v>
      </c>
    </row>
    <row r="57" spans="1:14" s="67" customFormat="1" ht="43.5" customHeight="1">
      <c r="A57" s="48" t="s">
        <v>38</v>
      </c>
      <c r="B57" s="40" t="s">
        <v>179</v>
      </c>
      <c r="C57" s="65" t="s">
        <v>388</v>
      </c>
      <c r="D57" s="42" t="s">
        <v>6</v>
      </c>
      <c r="E57" s="43"/>
      <c r="F57" s="64"/>
      <c r="G57" s="51"/>
      <c r="H57" s="66"/>
      <c r="I57" s="8" t="str">
        <f ca="1" t="shared" si="0"/>
        <v>LOCKED</v>
      </c>
      <c r="J57" s="5" t="str">
        <f t="shared" si="4"/>
        <v>E023Replacing Existing Manhole and Catch Basin Frames &amp; CoversCW 2130-R12</v>
      </c>
      <c r="K57" s="6" t="e">
        <f>MATCH(J57,#REF!,0)</f>
        <v>#REF!</v>
      </c>
      <c r="L57" s="7" t="str">
        <f ca="1" t="shared" si="1"/>
        <v>F0</v>
      </c>
      <c r="M57" s="7" t="str">
        <f ca="1" t="shared" si="2"/>
        <v>G</v>
      </c>
      <c r="N57" s="7" t="str">
        <f ca="1" t="shared" si="3"/>
        <v>C2</v>
      </c>
    </row>
    <row r="58" spans="1:14" s="49" customFormat="1" ht="43.5" customHeight="1">
      <c r="A58" s="48" t="s">
        <v>39</v>
      </c>
      <c r="B58" s="52" t="s">
        <v>200</v>
      </c>
      <c r="C58" s="41" t="s">
        <v>314</v>
      </c>
      <c r="D58" s="42"/>
      <c r="E58" s="43" t="s">
        <v>122</v>
      </c>
      <c r="F58" s="64">
        <v>5</v>
      </c>
      <c r="G58" s="45"/>
      <c r="H58" s="46">
        <f aca="true" t="shared" si="7" ref="H58:H63">ROUND(G58*F58,2)</f>
        <v>0</v>
      </c>
      <c r="I58" s="8">
        <f ca="1" t="shared" si="0"/>
      </c>
      <c r="J58" s="5" t="str">
        <f t="shared" si="4"/>
        <v>E024AP-004 - Standard Frame for Manhole and Catch Basineach</v>
      </c>
      <c r="K58" s="6" t="e">
        <f>MATCH(J58,#REF!,0)</f>
        <v>#REF!</v>
      </c>
      <c r="L58" s="7" t="str">
        <f ca="1" t="shared" si="1"/>
        <v>F0</v>
      </c>
      <c r="M58" s="7" t="str">
        <f ca="1" t="shared" si="2"/>
        <v>C2</v>
      </c>
      <c r="N58" s="7" t="str">
        <f ca="1" t="shared" si="3"/>
        <v>C2</v>
      </c>
    </row>
    <row r="59" spans="1:14" s="49" customFormat="1" ht="43.5" customHeight="1">
      <c r="A59" s="48" t="s">
        <v>40</v>
      </c>
      <c r="B59" s="52" t="s">
        <v>201</v>
      </c>
      <c r="C59" s="41" t="s">
        <v>315</v>
      </c>
      <c r="D59" s="42"/>
      <c r="E59" s="43" t="s">
        <v>122</v>
      </c>
      <c r="F59" s="64">
        <v>2</v>
      </c>
      <c r="G59" s="45"/>
      <c r="H59" s="46">
        <f t="shared" si="7"/>
        <v>0</v>
      </c>
      <c r="I59" s="8">
        <f ca="1" t="shared" si="0"/>
      </c>
      <c r="J59" s="5" t="str">
        <f t="shared" si="4"/>
        <v>E025AP-005 - Standard Solid Cover for Standard Frameeach</v>
      </c>
      <c r="K59" s="6" t="e">
        <f>MATCH(J59,#REF!,0)</f>
        <v>#REF!</v>
      </c>
      <c r="L59" s="7" t="str">
        <f ca="1" t="shared" si="1"/>
        <v>F0</v>
      </c>
      <c r="M59" s="7" t="str">
        <f ca="1" t="shared" si="2"/>
        <v>C2</v>
      </c>
      <c r="N59" s="7" t="str">
        <f ca="1" t="shared" si="3"/>
        <v>C2</v>
      </c>
    </row>
    <row r="60" spans="1:14" s="49" customFormat="1" ht="43.5" customHeight="1">
      <c r="A60" s="48" t="s">
        <v>41</v>
      </c>
      <c r="B60" s="52" t="s">
        <v>202</v>
      </c>
      <c r="C60" s="41" t="s">
        <v>316</v>
      </c>
      <c r="D60" s="42"/>
      <c r="E60" s="43" t="s">
        <v>122</v>
      </c>
      <c r="F60" s="64">
        <v>3</v>
      </c>
      <c r="G60" s="45"/>
      <c r="H60" s="46">
        <f t="shared" si="7"/>
        <v>0</v>
      </c>
      <c r="I60" s="8">
        <f ca="1" t="shared" si="0"/>
      </c>
      <c r="J60" s="5" t="str">
        <f t="shared" si="4"/>
        <v>E026AP-006 - Standard Grated Cover for Standard Frameeach</v>
      </c>
      <c r="K60" s="6" t="e">
        <f>MATCH(J60,#REF!,0)</f>
        <v>#REF!</v>
      </c>
      <c r="L60" s="7" t="str">
        <f ca="1" t="shared" si="1"/>
        <v>F0</v>
      </c>
      <c r="M60" s="7" t="str">
        <f ca="1" t="shared" si="2"/>
        <v>C2</v>
      </c>
      <c r="N60" s="7" t="str">
        <f ca="1" t="shared" si="3"/>
        <v>C2</v>
      </c>
    </row>
    <row r="61" spans="1:14" s="49" customFormat="1" ht="43.5" customHeight="1">
      <c r="A61" s="48" t="s">
        <v>42</v>
      </c>
      <c r="B61" s="52" t="s">
        <v>203</v>
      </c>
      <c r="C61" s="41" t="s">
        <v>317</v>
      </c>
      <c r="D61" s="42"/>
      <c r="E61" s="43" t="s">
        <v>122</v>
      </c>
      <c r="F61" s="64">
        <v>2</v>
      </c>
      <c r="G61" s="45"/>
      <c r="H61" s="46">
        <f t="shared" si="7"/>
        <v>0</v>
      </c>
      <c r="I61" s="8">
        <f ca="1" t="shared" si="0"/>
      </c>
      <c r="J61" s="5" t="str">
        <f t="shared" si="4"/>
        <v>E028AP-008 - Barrier Curb and Gutter Inlet Frame and Boxeach</v>
      </c>
      <c r="K61" s="6" t="e">
        <f>MATCH(J61,#REF!,0)</f>
        <v>#REF!</v>
      </c>
      <c r="L61" s="7" t="str">
        <f ca="1" t="shared" si="1"/>
        <v>F0</v>
      </c>
      <c r="M61" s="7" t="str">
        <f ca="1" t="shared" si="2"/>
        <v>C2</v>
      </c>
      <c r="N61" s="7" t="str">
        <f ca="1" t="shared" si="3"/>
        <v>C2</v>
      </c>
    </row>
    <row r="62" spans="1:14" s="49" customFormat="1" ht="43.5" customHeight="1">
      <c r="A62" s="48" t="s">
        <v>43</v>
      </c>
      <c r="B62" s="52" t="s">
        <v>204</v>
      </c>
      <c r="C62" s="41" t="s">
        <v>243</v>
      </c>
      <c r="D62" s="42"/>
      <c r="E62" s="43" t="s">
        <v>122</v>
      </c>
      <c r="F62" s="64">
        <v>2</v>
      </c>
      <c r="G62" s="45"/>
      <c r="H62" s="46">
        <f t="shared" si="7"/>
        <v>0</v>
      </c>
      <c r="I62" s="8">
        <f ca="1" t="shared" si="0"/>
      </c>
      <c r="J62" s="5" t="str">
        <f t="shared" si="4"/>
        <v>E029AP-009 - Barrier Curb and Gutter Inlet Covereach</v>
      </c>
      <c r="K62" s="6" t="e">
        <f>MATCH(J62,#REF!,0)</f>
        <v>#REF!</v>
      </c>
      <c r="L62" s="7" t="str">
        <f ca="1" t="shared" si="1"/>
        <v>F0</v>
      </c>
      <c r="M62" s="7" t="str">
        <f ca="1" t="shared" si="2"/>
        <v>C2</v>
      </c>
      <c r="N62" s="7" t="str">
        <f ca="1" t="shared" si="3"/>
        <v>C2</v>
      </c>
    </row>
    <row r="63" spans="1:14" s="49" customFormat="1" ht="43.5" customHeight="1">
      <c r="A63" s="48" t="s">
        <v>44</v>
      </c>
      <c r="B63" s="52" t="s">
        <v>205</v>
      </c>
      <c r="C63" s="41" t="s">
        <v>244</v>
      </c>
      <c r="D63" s="42"/>
      <c r="E63" s="43" t="s">
        <v>122</v>
      </c>
      <c r="F63" s="64">
        <v>8</v>
      </c>
      <c r="G63" s="45"/>
      <c r="H63" s="46">
        <f t="shared" si="7"/>
        <v>0</v>
      </c>
      <c r="I63" s="8">
        <f ca="1" t="shared" si="0"/>
      </c>
      <c r="J63" s="5" t="str">
        <f t="shared" si="4"/>
        <v>E031AP-011 - Mountable Curb and Gutter Inleteach</v>
      </c>
      <c r="K63" s="6" t="e">
        <f>MATCH(J63,#REF!,0)</f>
        <v>#REF!</v>
      </c>
      <c r="L63" s="7" t="str">
        <f ca="1" t="shared" si="1"/>
        <v>F0</v>
      </c>
      <c r="M63" s="7" t="str">
        <f ca="1" t="shared" si="2"/>
        <v>C2</v>
      </c>
      <c r="N63" s="7" t="str">
        <f ca="1" t="shared" si="3"/>
        <v>C2</v>
      </c>
    </row>
    <row r="64" spans="1:14" ht="36" customHeight="1">
      <c r="A64" s="38"/>
      <c r="B64" s="110"/>
      <c r="C64" s="105" t="s">
        <v>140</v>
      </c>
      <c r="D64" s="102"/>
      <c r="E64" s="109"/>
      <c r="F64" s="103"/>
      <c r="G64" s="96"/>
      <c r="H64" s="104"/>
      <c r="I64" s="8" t="str">
        <f ca="1" t="shared" si="0"/>
        <v>LOCKED</v>
      </c>
      <c r="J64" s="5" t="str">
        <f t="shared" si="4"/>
        <v>ADJUSTMENTS</v>
      </c>
      <c r="K64" s="6" t="e">
        <f>MATCH(J64,#REF!,0)</f>
        <v>#REF!</v>
      </c>
      <c r="L64" s="7" t="str">
        <f ca="1" t="shared" si="1"/>
        <v>G</v>
      </c>
      <c r="M64" s="7" t="str">
        <f ca="1" t="shared" si="2"/>
        <v>C2</v>
      </c>
      <c r="N64" s="7" t="str">
        <f ca="1" t="shared" si="3"/>
        <v>C2</v>
      </c>
    </row>
    <row r="65" spans="1:14" s="49" customFormat="1" ht="43.5" customHeight="1">
      <c r="A65" s="48" t="s">
        <v>153</v>
      </c>
      <c r="B65" s="40" t="s">
        <v>349</v>
      </c>
      <c r="C65" s="41" t="s">
        <v>298</v>
      </c>
      <c r="D65" s="42" t="s">
        <v>10</v>
      </c>
      <c r="E65" s="43" t="s">
        <v>122</v>
      </c>
      <c r="F65" s="64">
        <v>15</v>
      </c>
      <c r="G65" s="45"/>
      <c r="H65" s="46">
        <f>ROUND(G65*F65,2)</f>
        <v>0</v>
      </c>
      <c r="I65" s="8">
        <f ca="1" t="shared" si="0"/>
      </c>
      <c r="J65" s="5" t="str">
        <f t="shared" si="4"/>
        <v>F001Adjustment of Catch Basins / Manholes FramesCW 3210-R7each</v>
      </c>
      <c r="K65" s="6" t="e">
        <f>MATCH(J65,#REF!,0)</f>
        <v>#REF!</v>
      </c>
      <c r="L65" s="7" t="str">
        <f ca="1" t="shared" si="1"/>
        <v>F0</v>
      </c>
      <c r="M65" s="7" t="str">
        <f ca="1" t="shared" si="2"/>
        <v>C2</v>
      </c>
      <c r="N65" s="7" t="str">
        <f ca="1" t="shared" si="3"/>
        <v>C2</v>
      </c>
    </row>
    <row r="66" spans="1:14" s="49" customFormat="1" ht="30" customHeight="1">
      <c r="A66" s="48" t="s">
        <v>154</v>
      </c>
      <c r="B66" s="40" t="s">
        <v>274</v>
      </c>
      <c r="C66" s="41" t="s">
        <v>318</v>
      </c>
      <c r="D66" s="42" t="s">
        <v>6</v>
      </c>
      <c r="E66" s="43"/>
      <c r="F66" s="64"/>
      <c r="G66" s="46"/>
      <c r="H66" s="66"/>
      <c r="I66" s="8" t="str">
        <f ca="1" t="shared" si="0"/>
        <v>LOCKED</v>
      </c>
      <c r="J66" s="5" t="str">
        <f t="shared" si="4"/>
        <v>F002Replacing Existing RisersCW 2130-R12</v>
      </c>
      <c r="K66" s="6" t="e">
        <f>MATCH(J66,#REF!,0)</f>
        <v>#REF!</v>
      </c>
      <c r="L66" s="7" t="str">
        <f ca="1" t="shared" si="1"/>
        <v>F0</v>
      </c>
      <c r="M66" s="7" t="str">
        <f ca="1" t="shared" si="2"/>
        <v>C2</v>
      </c>
      <c r="N66" s="7" t="str">
        <f ca="1" t="shared" si="3"/>
        <v>C2</v>
      </c>
    </row>
    <row r="67" spans="1:14" s="49" customFormat="1" ht="30" customHeight="1">
      <c r="A67" s="48" t="s">
        <v>319</v>
      </c>
      <c r="B67" s="52" t="s">
        <v>200</v>
      </c>
      <c r="C67" s="41" t="s">
        <v>325</v>
      </c>
      <c r="D67" s="42"/>
      <c r="E67" s="43" t="s">
        <v>124</v>
      </c>
      <c r="F67" s="64">
        <v>1</v>
      </c>
      <c r="G67" s="45"/>
      <c r="H67" s="46">
        <f>ROUND(G67*F67,2)</f>
        <v>0</v>
      </c>
      <c r="I67" s="8">
        <f ca="1" t="shared" si="0"/>
      </c>
      <c r="J67" s="5" t="str">
        <f t="shared" si="4"/>
        <v>F002APre-cast Concrete Risersvert. m</v>
      </c>
      <c r="K67" s="6" t="e">
        <f>MATCH(J67,#REF!,0)</f>
        <v>#REF!</v>
      </c>
      <c r="L67" s="7" t="str">
        <f ca="1" t="shared" si="1"/>
        <v>F0</v>
      </c>
      <c r="M67" s="7" t="str">
        <f ca="1" t="shared" si="2"/>
        <v>C2</v>
      </c>
      <c r="N67" s="7" t="str">
        <f ca="1" t="shared" si="3"/>
        <v>C2</v>
      </c>
    </row>
    <row r="68" spans="1:14" s="49" customFormat="1" ht="30" customHeight="1">
      <c r="A68" s="48" t="s">
        <v>320</v>
      </c>
      <c r="B68" s="52" t="s">
        <v>201</v>
      </c>
      <c r="C68" s="41" t="s">
        <v>326</v>
      </c>
      <c r="D68" s="42"/>
      <c r="E68" s="43" t="s">
        <v>124</v>
      </c>
      <c r="F68" s="64">
        <v>1</v>
      </c>
      <c r="G68" s="45"/>
      <c r="H68" s="46">
        <f>ROUND(G68*F68,2)</f>
        <v>0</v>
      </c>
      <c r="I68" s="8">
        <f ca="1" t="shared" si="0"/>
      </c>
      <c r="J68" s="5" t="str">
        <f t="shared" si="4"/>
        <v>F002BBrick Risersvert. m</v>
      </c>
      <c r="K68" s="6" t="e">
        <f>MATCH(J68,#REF!,0)</f>
        <v>#REF!</v>
      </c>
      <c r="L68" s="7" t="str">
        <f ca="1" t="shared" si="1"/>
        <v>F0</v>
      </c>
      <c r="M68" s="7" t="str">
        <f ca="1" t="shared" si="2"/>
        <v>C2</v>
      </c>
      <c r="N68" s="7" t="str">
        <f ca="1" t="shared" si="3"/>
        <v>C2</v>
      </c>
    </row>
    <row r="69" spans="1:14" s="47" customFormat="1" ht="30" customHeight="1">
      <c r="A69" s="48" t="s">
        <v>155</v>
      </c>
      <c r="B69" s="40" t="s">
        <v>280</v>
      </c>
      <c r="C69" s="41" t="s">
        <v>300</v>
      </c>
      <c r="D69" s="42" t="s">
        <v>10</v>
      </c>
      <c r="E69" s="43"/>
      <c r="F69" s="64"/>
      <c r="G69" s="51"/>
      <c r="H69" s="66"/>
      <c r="I69" s="8" t="str">
        <f ca="1" t="shared" si="0"/>
        <v>LOCKED</v>
      </c>
      <c r="J69" s="5" t="str">
        <f t="shared" si="4"/>
        <v>F003Lifter RingsCW 3210-R7</v>
      </c>
      <c r="K69" s="6" t="e">
        <f>MATCH(J69,#REF!,0)</f>
        <v>#REF!</v>
      </c>
      <c r="L69" s="7" t="str">
        <f ca="1" t="shared" si="1"/>
        <v>F0</v>
      </c>
      <c r="M69" s="7" t="str">
        <f ca="1" t="shared" si="2"/>
        <v>G</v>
      </c>
      <c r="N69" s="7" t="str">
        <f ca="1" t="shared" si="3"/>
        <v>C2</v>
      </c>
    </row>
    <row r="70" spans="1:14" s="49" customFormat="1" ht="30" customHeight="1">
      <c r="A70" s="48" t="s">
        <v>156</v>
      </c>
      <c r="B70" s="52" t="s">
        <v>200</v>
      </c>
      <c r="C70" s="41" t="s">
        <v>380</v>
      </c>
      <c r="D70" s="42"/>
      <c r="E70" s="43" t="s">
        <v>122</v>
      </c>
      <c r="F70" s="64">
        <v>3</v>
      </c>
      <c r="G70" s="45"/>
      <c r="H70" s="46">
        <f aca="true" t="shared" si="8" ref="H70:H75">ROUND(G70*F70,2)</f>
        <v>0</v>
      </c>
      <c r="I70" s="8">
        <f aca="true" ca="1" t="shared" si="9" ref="I70:I132">IF(CELL("protect",$G70)=1,"LOCKED","")</f>
      </c>
      <c r="J70" s="5" t="str">
        <f t="shared" si="4"/>
        <v>F00438 mmeach</v>
      </c>
      <c r="K70" s="6" t="e">
        <f>MATCH(J70,#REF!,0)</f>
        <v>#REF!</v>
      </c>
      <c r="L70" s="7" t="str">
        <f aca="true" ca="1" t="shared" si="10" ref="L70:L132">CELL("format",$F70)</f>
        <v>F0</v>
      </c>
      <c r="M70" s="7" t="str">
        <f aca="true" ca="1" t="shared" si="11" ref="M70:M132">CELL("format",$G70)</f>
        <v>C2</v>
      </c>
      <c r="N70" s="7" t="str">
        <f aca="true" ca="1" t="shared" si="12" ref="N70:N132">CELL("format",$H70)</f>
        <v>C2</v>
      </c>
    </row>
    <row r="71" spans="1:14" s="49" customFormat="1" ht="30" customHeight="1">
      <c r="A71" s="48" t="s">
        <v>157</v>
      </c>
      <c r="B71" s="52" t="s">
        <v>201</v>
      </c>
      <c r="C71" s="41" t="s">
        <v>381</v>
      </c>
      <c r="D71" s="42"/>
      <c r="E71" s="43" t="s">
        <v>122</v>
      </c>
      <c r="F71" s="64">
        <v>6</v>
      </c>
      <c r="G71" s="45"/>
      <c r="H71" s="46">
        <f t="shared" si="8"/>
        <v>0</v>
      </c>
      <c r="I71" s="8">
        <f ca="1" t="shared" si="9"/>
      </c>
      <c r="J71" s="5" t="str">
        <f t="shared" si="4"/>
        <v>F00551 mmeach</v>
      </c>
      <c r="K71" s="6" t="e">
        <f>MATCH(J71,#REF!,0)</f>
        <v>#REF!</v>
      </c>
      <c r="L71" s="7" t="str">
        <f ca="1" t="shared" si="10"/>
        <v>F0</v>
      </c>
      <c r="M71" s="7" t="str">
        <f ca="1" t="shared" si="11"/>
        <v>C2</v>
      </c>
      <c r="N71" s="7" t="str">
        <f ca="1" t="shared" si="12"/>
        <v>C2</v>
      </c>
    </row>
    <row r="72" spans="1:14" s="49" customFormat="1" ht="30" customHeight="1">
      <c r="A72" s="48" t="s">
        <v>158</v>
      </c>
      <c r="B72" s="52" t="s">
        <v>202</v>
      </c>
      <c r="C72" s="41" t="s">
        <v>382</v>
      </c>
      <c r="D72" s="42"/>
      <c r="E72" s="43" t="s">
        <v>122</v>
      </c>
      <c r="F72" s="64">
        <v>4</v>
      </c>
      <c r="G72" s="45"/>
      <c r="H72" s="46">
        <f t="shared" si="8"/>
        <v>0</v>
      </c>
      <c r="I72" s="8">
        <f ca="1" t="shared" si="9"/>
      </c>
      <c r="J72" s="5" t="str">
        <f aca="true" t="shared" si="13" ref="J72:J134">CLEAN(CONCATENATE(TRIM($A72),TRIM($C72),IF(LEFT($D72)&lt;&gt;"E",TRIM($D72),),TRIM($E72)))</f>
        <v>F00664 mmeach</v>
      </c>
      <c r="K72" s="6" t="e">
        <f>MATCH(J72,#REF!,0)</f>
        <v>#REF!</v>
      </c>
      <c r="L72" s="7" t="str">
        <f ca="1" t="shared" si="10"/>
        <v>F0</v>
      </c>
      <c r="M72" s="7" t="str">
        <f ca="1" t="shared" si="11"/>
        <v>C2</v>
      </c>
      <c r="N72" s="7" t="str">
        <f ca="1" t="shared" si="12"/>
        <v>C2</v>
      </c>
    </row>
    <row r="73" spans="1:14" s="49" customFormat="1" ht="30" customHeight="1">
      <c r="A73" s="48" t="s">
        <v>159</v>
      </c>
      <c r="B73" s="52" t="s">
        <v>203</v>
      </c>
      <c r="C73" s="41" t="s">
        <v>383</v>
      </c>
      <c r="D73" s="42"/>
      <c r="E73" s="43" t="s">
        <v>122</v>
      </c>
      <c r="F73" s="64">
        <v>3</v>
      </c>
      <c r="G73" s="45"/>
      <c r="H73" s="46">
        <f t="shared" si="8"/>
        <v>0</v>
      </c>
      <c r="I73" s="8">
        <f ca="1" t="shared" si="9"/>
      </c>
      <c r="J73" s="5" t="str">
        <f t="shared" si="13"/>
        <v>F00776 mmeach</v>
      </c>
      <c r="K73" s="6" t="e">
        <f>MATCH(J73,#REF!,0)</f>
        <v>#REF!</v>
      </c>
      <c r="L73" s="7" t="str">
        <f ca="1" t="shared" si="10"/>
        <v>F0</v>
      </c>
      <c r="M73" s="7" t="str">
        <f ca="1" t="shared" si="11"/>
        <v>C2</v>
      </c>
      <c r="N73" s="7" t="str">
        <f ca="1" t="shared" si="12"/>
        <v>C2</v>
      </c>
    </row>
    <row r="74" spans="1:14" s="47" customFormat="1" ht="30" customHeight="1">
      <c r="A74" s="48" t="s">
        <v>160</v>
      </c>
      <c r="B74" s="40" t="s">
        <v>281</v>
      </c>
      <c r="C74" s="41" t="s">
        <v>299</v>
      </c>
      <c r="D74" s="42" t="s">
        <v>10</v>
      </c>
      <c r="E74" s="43" t="s">
        <v>122</v>
      </c>
      <c r="F74" s="64">
        <v>5</v>
      </c>
      <c r="G74" s="45"/>
      <c r="H74" s="46">
        <f t="shared" si="8"/>
        <v>0</v>
      </c>
      <c r="I74" s="8">
        <f ca="1" t="shared" si="9"/>
      </c>
      <c r="J74" s="5" t="str">
        <f t="shared" si="13"/>
        <v>F009Adjustment of Valve BoxesCW 3210-R7each</v>
      </c>
      <c r="K74" s="6" t="e">
        <f>MATCH(J74,#REF!,0)</f>
        <v>#REF!</v>
      </c>
      <c r="L74" s="7" t="str">
        <f ca="1" t="shared" si="10"/>
        <v>F0</v>
      </c>
      <c r="M74" s="7" t="str">
        <f ca="1" t="shared" si="11"/>
        <v>C2</v>
      </c>
      <c r="N74" s="7" t="str">
        <f ca="1" t="shared" si="12"/>
        <v>C2</v>
      </c>
    </row>
    <row r="75" spans="1:14" s="47" customFormat="1" ht="30" customHeight="1">
      <c r="A75" s="48" t="s">
        <v>257</v>
      </c>
      <c r="B75" s="40" t="s">
        <v>282</v>
      </c>
      <c r="C75" s="41" t="s">
        <v>301</v>
      </c>
      <c r="D75" s="42" t="s">
        <v>10</v>
      </c>
      <c r="E75" s="43" t="s">
        <v>122</v>
      </c>
      <c r="F75" s="64">
        <v>2</v>
      </c>
      <c r="G75" s="45"/>
      <c r="H75" s="46">
        <f t="shared" si="8"/>
        <v>0</v>
      </c>
      <c r="I75" s="8">
        <f ca="1" t="shared" si="9"/>
      </c>
      <c r="J75" s="5" t="str">
        <f t="shared" si="13"/>
        <v>F010Valve Box ExtensionsCW 3210-R7each</v>
      </c>
      <c r="K75" s="6" t="e">
        <f>MATCH(J75,#REF!,0)</f>
        <v>#REF!</v>
      </c>
      <c r="L75" s="7" t="str">
        <f ca="1" t="shared" si="10"/>
        <v>F0</v>
      </c>
      <c r="M75" s="7" t="str">
        <f ca="1" t="shared" si="11"/>
        <v>C2</v>
      </c>
      <c r="N75" s="7" t="str">
        <f ca="1" t="shared" si="12"/>
        <v>C2</v>
      </c>
    </row>
    <row r="76" spans="1:14" ht="36" customHeight="1">
      <c r="A76" s="38"/>
      <c r="B76" s="100"/>
      <c r="C76" s="105" t="s">
        <v>141</v>
      </c>
      <c r="D76" s="102"/>
      <c r="E76" s="106"/>
      <c r="F76" s="102"/>
      <c r="G76" s="96"/>
      <c r="H76" s="104"/>
      <c r="I76" s="8" t="str">
        <f ca="1" t="shared" si="9"/>
        <v>LOCKED</v>
      </c>
      <c r="J76" s="5" t="str">
        <f t="shared" si="13"/>
        <v>LANDSCAPING</v>
      </c>
      <c r="K76" s="6" t="e">
        <f>MATCH(J76,#REF!,0)</f>
        <v>#REF!</v>
      </c>
      <c r="L76" s="7" t="str">
        <f ca="1" t="shared" si="10"/>
        <v>F0</v>
      </c>
      <c r="M76" s="7" t="str">
        <f ca="1" t="shared" si="11"/>
        <v>C2</v>
      </c>
      <c r="N76" s="7" t="str">
        <f ca="1" t="shared" si="12"/>
        <v>C2</v>
      </c>
    </row>
    <row r="77" spans="1:14" s="49" customFormat="1" ht="30" customHeight="1">
      <c r="A77" s="50" t="s">
        <v>375</v>
      </c>
      <c r="B77" s="40" t="s">
        <v>283</v>
      </c>
      <c r="C77" s="41" t="s">
        <v>4</v>
      </c>
      <c r="D77" s="42" t="s">
        <v>293</v>
      </c>
      <c r="E77" s="43" t="s">
        <v>119</v>
      </c>
      <c r="F77" s="44">
        <f>1200</f>
        <v>1200</v>
      </c>
      <c r="G77" s="45"/>
      <c r="H77" s="46">
        <f>ROUND(G77*F77,2)</f>
        <v>0</v>
      </c>
      <c r="I77" s="8">
        <f ca="1" t="shared" si="9"/>
      </c>
      <c r="J77" s="5" t="str">
        <f t="shared" si="13"/>
        <v>G005Salt Tolerant Grass Seedingm²</v>
      </c>
      <c r="K77" s="6" t="e">
        <f>MATCH(J77,#REF!,0)</f>
        <v>#REF!</v>
      </c>
      <c r="L77" s="7" t="str">
        <f ca="1" t="shared" si="10"/>
        <v>F0</v>
      </c>
      <c r="M77" s="7" t="str">
        <f ca="1" t="shared" si="11"/>
        <v>C2</v>
      </c>
      <c r="N77" s="7" t="str">
        <f ca="1" t="shared" si="12"/>
        <v>C2</v>
      </c>
    </row>
    <row r="78" spans="1:14" ht="36" customHeight="1">
      <c r="A78" s="38"/>
      <c r="B78" s="111"/>
      <c r="C78" s="105" t="s">
        <v>126</v>
      </c>
      <c r="D78" s="102"/>
      <c r="E78" s="109"/>
      <c r="F78" s="103"/>
      <c r="G78" s="96"/>
      <c r="H78" s="104"/>
      <c r="I78" s="8" t="str">
        <f ca="1" t="shared" si="9"/>
        <v>LOCKED</v>
      </c>
      <c r="J78" s="5" t="str">
        <f t="shared" si="13"/>
        <v>MISCELLANEOUS</v>
      </c>
      <c r="K78" s="6" t="e">
        <f>MATCH(J78,#REF!,0)</f>
        <v>#REF!</v>
      </c>
      <c r="L78" s="7" t="str">
        <f ca="1" t="shared" si="10"/>
        <v>G</v>
      </c>
      <c r="M78" s="7" t="str">
        <f ca="1" t="shared" si="11"/>
        <v>C2</v>
      </c>
      <c r="N78" s="7" t="str">
        <f ca="1" t="shared" si="12"/>
        <v>C2</v>
      </c>
    </row>
    <row r="79" spans="1:14" s="47" customFormat="1" ht="30" customHeight="1">
      <c r="A79" s="50"/>
      <c r="B79" s="68" t="s">
        <v>346</v>
      </c>
      <c r="C79" s="41" t="s">
        <v>478</v>
      </c>
      <c r="D79" s="42" t="s">
        <v>294</v>
      </c>
      <c r="E79" s="43" t="s">
        <v>122</v>
      </c>
      <c r="F79" s="44">
        <v>33</v>
      </c>
      <c r="G79" s="45"/>
      <c r="H79" s="46">
        <f>ROUND(G79*F79,2)</f>
        <v>0</v>
      </c>
      <c r="I79" s="8">
        <f ca="1" t="shared" si="9"/>
      </c>
      <c r="J79" s="5" t="str">
        <f t="shared" si="13"/>
        <v>Removal of Treeseach</v>
      </c>
      <c r="K79" s="6" t="e">
        <f>MATCH(J79,#REF!,0)</f>
        <v>#REF!</v>
      </c>
      <c r="L79" s="7" t="str">
        <f ca="1" t="shared" si="10"/>
        <v>F0</v>
      </c>
      <c r="M79" s="7" t="str">
        <f ca="1" t="shared" si="11"/>
        <v>C2</v>
      </c>
      <c r="N79" s="7" t="str">
        <f ca="1" t="shared" si="12"/>
        <v>C2</v>
      </c>
    </row>
    <row r="80" spans="1:14" ht="30" customHeight="1" thickBot="1">
      <c r="A80" s="69"/>
      <c r="B80" s="112" t="str">
        <f>B6</f>
        <v>A</v>
      </c>
      <c r="C80" s="157" t="str">
        <f>C6</f>
        <v>Northbound Lagimodiere Blvd. - Cottonwood to Dugald - Regional Street Minor Asphalt Repair</v>
      </c>
      <c r="D80" s="158"/>
      <c r="E80" s="158"/>
      <c r="F80" s="159"/>
      <c r="G80" s="113" t="s">
        <v>417</v>
      </c>
      <c r="H80" s="113">
        <f>SUM(H6:H79)</f>
        <v>0</v>
      </c>
      <c r="I80" s="8" t="str">
        <f ca="1" t="shared" si="9"/>
        <v>LOCKED</v>
      </c>
      <c r="J80" s="5" t="str">
        <f t="shared" si="13"/>
        <v>Northbound Lagimodiere Blvd. - Cottonwood to Dugald - Regional Street Minor Asphalt Repair</v>
      </c>
      <c r="K80" s="6" t="e">
        <f>MATCH(J80,#REF!,0)</f>
        <v>#REF!</v>
      </c>
      <c r="L80" s="7" t="str">
        <f ca="1" t="shared" si="10"/>
        <v>G</v>
      </c>
      <c r="M80" s="7" t="str">
        <f ca="1" t="shared" si="11"/>
        <v>C2</v>
      </c>
      <c r="N80" s="7" t="str">
        <f ca="1" t="shared" si="12"/>
        <v>C2</v>
      </c>
    </row>
    <row r="81" spans="1:14" s="37" customFormat="1" ht="30" customHeight="1" thickTop="1">
      <c r="A81" s="36"/>
      <c r="B81" s="97" t="s">
        <v>305</v>
      </c>
      <c r="C81" s="160" t="s">
        <v>418</v>
      </c>
      <c r="D81" s="161"/>
      <c r="E81" s="161"/>
      <c r="F81" s="162"/>
      <c r="G81" s="114"/>
      <c r="H81" s="115"/>
      <c r="I81" s="8" t="str">
        <f ca="1" t="shared" si="9"/>
        <v>LOCKED</v>
      </c>
      <c r="J81" s="5" t="str">
        <f t="shared" si="13"/>
        <v>Archibald St. - Plinguet to #80 Archibald - Regional Street Minor Asphalt Repairs and Plinguet Intersection Improvement</v>
      </c>
      <c r="K81" s="6" t="e">
        <f>MATCH(J81,#REF!,0)</f>
        <v>#REF!</v>
      </c>
      <c r="L81" s="7" t="str">
        <f ca="1" t="shared" si="10"/>
        <v>G</v>
      </c>
      <c r="M81" s="7" t="str">
        <f ca="1" t="shared" si="11"/>
        <v>C2</v>
      </c>
      <c r="N81" s="7" t="str">
        <f ca="1" t="shared" si="12"/>
        <v>C2</v>
      </c>
    </row>
    <row r="82" spans="1:14" ht="36" customHeight="1">
      <c r="A82" s="38"/>
      <c r="B82" s="100"/>
      <c r="C82" s="101" t="s">
        <v>136</v>
      </c>
      <c r="D82" s="102"/>
      <c r="E82" s="103" t="s">
        <v>114</v>
      </c>
      <c r="F82" s="103" t="s">
        <v>114</v>
      </c>
      <c r="G82" s="96" t="s">
        <v>114</v>
      </c>
      <c r="H82" s="104"/>
      <c r="I82" s="8" t="str">
        <f ca="1" t="shared" si="9"/>
        <v>LOCKED</v>
      </c>
      <c r="J82" s="5" t="str">
        <f t="shared" si="13"/>
        <v>EARTH AND BASE WORKS</v>
      </c>
      <c r="K82" s="6" t="e">
        <f>MATCH(J82,#REF!,0)</f>
        <v>#REF!</v>
      </c>
      <c r="L82" s="7" t="str">
        <f ca="1" t="shared" si="10"/>
        <v>G</v>
      </c>
      <c r="M82" s="7" t="str">
        <f ca="1" t="shared" si="11"/>
        <v>C2</v>
      </c>
      <c r="N82" s="7" t="str">
        <f ca="1" t="shared" si="12"/>
        <v>C2</v>
      </c>
    </row>
    <row r="83" spans="1:14" s="47" customFormat="1" ht="30" customHeight="1">
      <c r="A83" s="48" t="s">
        <v>253</v>
      </c>
      <c r="B83" s="40" t="s">
        <v>92</v>
      </c>
      <c r="C83" s="41" t="s">
        <v>61</v>
      </c>
      <c r="D83" s="42" t="s">
        <v>398</v>
      </c>
      <c r="E83" s="43" t="s">
        <v>120</v>
      </c>
      <c r="F83" s="44">
        <v>100</v>
      </c>
      <c r="G83" s="45"/>
      <c r="H83" s="46">
        <f>ROUND(G83*F83,2)</f>
        <v>0</v>
      </c>
      <c r="I83" s="8">
        <f ca="1" t="shared" si="9"/>
      </c>
      <c r="J83" s="5" t="str">
        <f t="shared" si="13"/>
        <v>A003ExcavationCW 3110-R18m³</v>
      </c>
      <c r="K83" s="6" t="e">
        <f>MATCH(J83,#REF!,0)</f>
        <v>#REF!</v>
      </c>
      <c r="L83" s="7" t="str">
        <f ca="1" t="shared" si="10"/>
        <v>F0</v>
      </c>
      <c r="M83" s="7" t="str">
        <f ca="1" t="shared" si="11"/>
        <v>C2</v>
      </c>
      <c r="N83" s="7" t="str">
        <f ca="1" t="shared" si="12"/>
        <v>C2</v>
      </c>
    </row>
    <row r="84" spans="1:14" s="47" customFormat="1" ht="32.25" customHeight="1">
      <c r="A84" s="39" t="s">
        <v>165</v>
      </c>
      <c r="B84" s="40" t="s">
        <v>93</v>
      </c>
      <c r="C84" s="41" t="s">
        <v>63</v>
      </c>
      <c r="D84" s="42" t="s">
        <v>398</v>
      </c>
      <c r="E84" s="43"/>
      <c r="F84" s="44"/>
      <c r="G84" s="51"/>
      <c r="H84" s="46"/>
      <c r="I84" s="8" t="str">
        <f ca="1" t="shared" si="9"/>
        <v>LOCKED</v>
      </c>
      <c r="J84" s="5" t="str">
        <f t="shared" si="13"/>
        <v>A007Crushed Sub-base MaterialCW 3110-R18</v>
      </c>
      <c r="K84" s="6" t="e">
        <f>MATCH(J84,#REF!,0)</f>
        <v>#REF!</v>
      </c>
      <c r="L84" s="7" t="str">
        <f ca="1" t="shared" si="10"/>
        <v>F0</v>
      </c>
      <c r="M84" s="7" t="str">
        <f ca="1" t="shared" si="11"/>
        <v>G</v>
      </c>
      <c r="N84" s="7" t="str">
        <f ca="1" t="shared" si="12"/>
        <v>C2</v>
      </c>
    </row>
    <row r="85" spans="1:14" s="47" customFormat="1" ht="42" customHeight="1">
      <c r="A85" s="39" t="s">
        <v>392</v>
      </c>
      <c r="B85" s="52" t="s">
        <v>200</v>
      </c>
      <c r="C85" s="41" t="s">
        <v>386</v>
      </c>
      <c r="D85" s="42" t="s">
        <v>114</v>
      </c>
      <c r="E85" s="43" t="s">
        <v>121</v>
      </c>
      <c r="F85" s="44">
        <v>40</v>
      </c>
      <c r="G85" s="45"/>
      <c r="H85" s="46">
        <f>ROUND(G85*F85,2)</f>
        <v>0</v>
      </c>
      <c r="I85" s="8">
        <f ca="1" t="shared" si="9"/>
      </c>
      <c r="J85" s="5" t="str">
        <f t="shared" si="13"/>
        <v>A007A50 mmtonne</v>
      </c>
      <c r="K85" s="6" t="e">
        <f>MATCH(J85,#REF!,0)</f>
        <v>#REF!</v>
      </c>
      <c r="L85" s="7" t="str">
        <f ca="1" t="shared" si="10"/>
        <v>F0</v>
      </c>
      <c r="M85" s="7" t="str">
        <f ca="1" t="shared" si="11"/>
        <v>C2</v>
      </c>
      <c r="N85" s="7" t="str">
        <f ca="1" t="shared" si="12"/>
        <v>C2</v>
      </c>
    </row>
    <row r="86" spans="1:14" s="47" customFormat="1" ht="41.25" customHeight="1">
      <c r="A86" s="48" t="s">
        <v>389</v>
      </c>
      <c r="B86" s="52" t="s">
        <v>201</v>
      </c>
      <c r="C86" s="41" t="s">
        <v>387</v>
      </c>
      <c r="D86" s="42" t="s">
        <v>114</v>
      </c>
      <c r="E86" s="43" t="s">
        <v>121</v>
      </c>
      <c r="F86" s="44">
        <v>40</v>
      </c>
      <c r="G86" s="45"/>
      <c r="H86" s="46">
        <f>ROUND(G86*F86,2)</f>
        <v>0</v>
      </c>
      <c r="I86" s="8">
        <f ca="1" t="shared" si="9"/>
      </c>
      <c r="J86" s="5" t="str">
        <f t="shared" si="13"/>
        <v>A035A100 mmtonne</v>
      </c>
      <c r="K86" s="6" t="e">
        <f>MATCH(J86,#REF!,0)</f>
        <v>#REF!</v>
      </c>
      <c r="L86" s="7" t="str">
        <f ca="1" t="shared" si="10"/>
        <v>F0</v>
      </c>
      <c r="M86" s="7" t="str">
        <f ca="1" t="shared" si="11"/>
        <v>C2</v>
      </c>
      <c r="N86" s="7" t="str">
        <f ca="1" t="shared" si="12"/>
        <v>C2</v>
      </c>
    </row>
    <row r="87" spans="1:14" s="47" customFormat="1" ht="63" customHeight="1">
      <c r="A87" s="39" t="s">
        <v>166</v>
      </c>
      <c r="B87" s="40" t="s">
        <v>94</v>
      </c>
      <c r="C87" s="41" t="s">
        <v>187</v>
      </c>
      <c r="D87" s="42" t="s">
        <v>398</v>
      </c>
      <c r="E87" s="43" t="s">
        <v>120</v>
      </c>
      <c r="F87" s="44">
        <v>135</v>
      </c>
      <c r="G87" s="45"/>
      <c r="H87" s="46">
        <f>ROUND(G87*F87,2)</f>
        <v>0</v>
      </c>
      <c r="I87" s="8">
        <f ca="1" t="shared" si="9"/>
      </c>
      <c r="J87" s="5" t="str">
        <f t="shared" si="13"/>
        <v>A010Supplying and Placing Base Course MaterialCW 3110-R18m³</v>
      </c>
      <c r="K87" s="6" t="e">
        <f>MATCH(J87,#REF!,0)</f>
        <v>#REF!</v>
      </c>
      <c r="L87" s="7" t="str">
        <f ca="1" t="shared" si="10"/>
        <v>F0</v>
      </c>
      <c r="M87" s="7" t="str">
        <f ca="1" t="shared" si="11"/>
        <v>C2</v>
      </c>
      <c r="N87" s="7" t="str">
        <f ca="1" t="shared" si="12"/>
        <v>C2</v>
      </c>
    </row>
    <row r="88" spans="1:14" s="49" customFormat="1" ht="30" customHeight="1">
      <c r="A88" s="48" t="s">
        <v>167</v>
      </c>
      <c r="B88" s="40" t="s">
        <v>95</v>
      </c>
      <c r="C88" s="41" t="s">
        <v>68</v>
      </c>
      <c r="D88" s="42" t="s">
        <v>398</v>
      </c>
      <c r="E88" s="43" t="s">
        <v>119</v>
      </c>
      <c r="F88" s="44">
        <v>525</v>
      </c>
      <c r="G88" s="45"/>
      <c r="H88" s="46">
        <f>ROUND(G88*F88,2)</f>
        <v>0</v>
      </c>
      <c r="I88" s="8">
        <f ca="1" t="shared" si="9"/>
      </c>
      <c r="J88" s="5" t="str">
        <f t="shared" si="13"/>
        <v>A012Grading of BoulevardsCW 3110-R18m²</v>
      </c>
      <c r="K88" s="6" t="e">
        <f>MATCH(J88,#REF!,0)</f>
        <v>#REF!</v>
      </c>
      <c r="L88" s="7" t="str">
        <f ca="1" t="shared" si="10"/>
        <v>F0</v>
      </c>
      <c r="M88" s="7" t="str">
        <f ca="1" t="shared" si="11"/>
        <v>C2</v>
      </c>
      <c r="N88" s="7" t="str">
        <f ca="1" t="shared" si="12"/>
        <v>C2</v>
      </c>
    </row>
    <row r="89" spans="1:14" ht="36" customHeight="1">
      <c r="A89" s="38"/>
      <c r="B89" s="100"/>
      <c r="C89" s="105" t="s">
        <v>411</v>
      </c>
      <c r="D89" s="102"/>
      <c r="E89" s="106"/>
      <c r="F89" s="102"/>
      <c r="G89" s="96"/>
      <c r="H89" s="104"/>
      <c r="I89" s="8" t="str">
        <f ca="1" t="shared" si="9"/>
        <v>LOCKED</v>
      </c>
      <c r="J89" s="5" t="str">
        <f t="shared" si="13"/>
        <v>ROADWORKS - RENEWALS</v>
      </c>
      <c r="K89" s="6" t="e">
        <f>MATCH(J89,#REF!,0)</f>
        <v>#REF!</v>
      </c>
      <c r="L89" s="7" t="str">
        <f ca="1" t="shared" si="10"/>
        <v>F0</v>
      </c>
      <c r="M89" s="7" t="str">
        <f ca="1" t="shared" si="11"/>
        <v>C2</v>
      </c>
      <c r="N89" s="7" t="str">
        <f ca="1" t="shared" si="12"/>
        <v>C2</v>
      </c>
    </row>
    <row r="90" spans="1:14" s="47" customFormat="1" ht="30" customHeight="1">
      <c r="A90" s="50" t="s">
        <v>216</v>
      </c>
      <c r="B90" s="40" t="s">
        <v>96</v>
      </c>
      <c r="C90" s="41" t="s">
        <v>184</v>
      </c>
      <c r="D90" s="42" t="s">
        <v>398</v>
      </c>
      <c r="E90" s="43"/>
      <c r="F90" s="44"/>
      <c r="G90" s="51"/>
      <c r="H90" s="46"/>
      <c r="I90" s="8" t="str">
        <f ca="1" t="shared" si="9"/>
        <v>LOCKED</v>
      </c>
      <c r="J90" s="5" t="str">
        <f t="shared" si="13"/>
        <v>B001Pavement RemovalCW 3110-R18</v>
      </c>
      <c r="K90" s="6" t="e">
        <f>MATCH(J90,#REF!,0)</f>
        <v>#REF!</v>
      </c>
      <c r="L90" s="7" t="str">
        <f ca="1" t="shared" si="10"/>
        <v>F0</v>
      </c>
      <c r="M90" s="7" t="str">
        <f ca="1" t="shared" si="11"/>
        <v>G</v>
      </c>
      <c r="N90" s="7" t="str">
        <f ca="1" t="shared" si="12"/>
        <v>C2</v>
      </c>
    </row>
    <row r="91" spans="1:14" s="49" customFormat="1" ht="30" customHeight="1">
      <c r="A91" s="50" t="s">
        <v>254</v>
      </c>
      <c r="B91" s="52" t="s">
        <v>200</v>
      </c>
      <c r="C91" s="41" t="s">
        <v>185</v>
      </c>
      <c r="D91" s="42" t="s">
        <v>114</v>
      </c>
      <c r="E91" s="43" t="s">
        <v>119</v>
      </c>
      <c r="F91" s="44">
        <v>75</v>
      </c>
      <c r="G91" s="45"/>
      <c r="H91" s="46">
        <f>ROUND(G91*F91,2)</f>
        <v>0</v>
      </c>
      <c r="I91" s="8">
        <f ca="1" t="shared" si="9"/>
      </c>
      <c r="J91" s="5" t="str">
        <f t="shared" si="13"/>
        <v>B002Concrete Pavementm²</v>
      </c>
      <c r="K91" s="6" t="e">
        <f>MATCH(J91,#REF!,0)</f>
        <v>#REF!</v>
      </c>
      <c r="L91" s="7" t="str">
        <f ca="1" t="shared" si="10"/>
        <v>F0</v>
      </c>
      <c r="M91" s="7" t="str">
        <f ca="1" t="shared" si="11"/>
        <v>C2</v>
      </c>
      <c r="N91" s="7" t="str">
        <f ca="1" t="shared" si="12"/>
        <v>C2</v>
      </c>
    </row>
    <row r="92" spans="1:14" s="49" customFormat="1" ht="30" customHeight="1">
      <c r="A92" s="50" t="s">
        <v>171</v>
      </c>
      <c r="B92" s="52" t="s">
        <v>201</v>
      </c>
      <c r="C92" s="41" t="s">
        <v>186</v>
      </c>
      <c r="D92" s="42" t="s">
        <v>114</v>
      </c>
      <c r="E92" s="43" t="s">
        <v>119</v>
      </c>
      <c r="F92" s="44">
        <v>200</v>
      </c>
      <c r="G92" s="45"/>
      <c r="H92" s="46">
        <f>ROUND(G92*F92,2)</f>
        <v>0</v>
      </c>
      <c r="I92" s="8">
        <f ca="1" t="shared" si="9"/>
      </c>
      <c r="J92" s="5" t="str">
        <f t="shared" si="13"/>
        <v>B003Asphalt Pavementm²</v>
      </c>
      <c r="K92" s="6" t="e">
        <f>MATCH(J92,#REF!,0)</f>
        <v>#REF!</v>
      </c>
      <c r="L92" s="7" t="str">
        <f ca="1" t="shared" si="10"/>
        <v>F0</v>
      </c>
      <c r="M92" s="7" t="str">
        <f ca="1" t="shared" si="11"/>
        <v>C2</v>
      </c>
      <c r="N92" s="7" t="str">
        <f ca="1" t="shared" si="12"/>
        <v>C2</v>
      </c>
    </row>
    <row r="93" spans="1:14" s="49" customFormat="1" ht="43.5" customHeight="1">
      <c r="A93" s="50" t="s">
        <v>350</v>
      </c>
      <c r="B93" s="40" t="s">
        <v>101</v>
      </c>
      <c r="C93" s="41" t="s">
        <v>259</v>
      </c>
      <c r="D93" s="42" t="s">
        <v>399</v>
      </c>
      <c r="E93" s="43"/>
      <c r="F93" s="44"/>
      <c r="G93" s="51"/>
      <c r="H93" s="46"/>
      <c r="I93" s="8" t="str">
        <f ca="1" t="shared" si="9"/>
        <v>LOCKED</v>
      </c>
      <c r="J93" s="5" t="str">
        <f t="shared" si="13"/>
        <v>B034-24Slab Replacement - Early Opening (24 hour)CW 3230-R8</v>
      </c>
      <c r="K93" s="6" t="e">
        <f>MATCH(J93,#REF!,0)</f>
        <v>#REF!</v>
      </c>
      <c r="L93" s="7" t="str">
        <f ca="1" t="shared" si="10"/>
        <v>F0</v>
      </c>
      <c r="M93" s="7" t="str">
        <f ca="1" t="shared" si="11"/>
        <v>G</v>
      </c>
      <c r="N93" s="7" t="str">
        <f ca="1" t="shared" si="12"/>
        <v>C2</v>
      </c>
    </row>
    <row r="94" spans="1:14" s="49" customFormat="1" ht="43.5" customHeight="1">
      <c r="A94" s="50" t="s">
        <v>351</v>
      </c>
      <c r="B94" s="52" t="s">
        <v>200</v>
      </c>
      <c r="C94" s="41" t="s">
        <v>134</v>
      </c>
      <c r="D94" s="42" t="s">
        <v>114</v>
      </c>
      <c r="E94" s="43" t="s">
        <v>119</v>
      </c>
      <c r="F94" s="44">
        <v>300</v>
      </c>
      <c r="G94" s="45"/>
      <c r="H94" s="46">
        <f>ROUND(G94*F94,2)</f>
        <v>0</v>
      </c>
      <c r="I94" s="8">
        <f ca="1" t="shared" si="9"/>
      </c>
      <c r="J94" s="5" t="str">
        <f t="shared" si="13"/>
        <v>B043-24200 mm Concrete Pavement (Plain-Dowelled)m²</v>
      </c>
      <c r="K94" s="6" t="e">
        <f>MATCH(J94,#REF!,0)</f>
        <v>#REF!</v>
      </c>
      <c r="L94" s="7" t="str">
        <f ca="1" t="shared" si="10"/>
        <v>F0</v>
      </c>
      <c r="M94" s="7" t="str">
        <f ca="1" t="shared" si="11"/>
        <v>C2</v>
      </c>
      <c r="N94" s="7" t="str">
        <f ca="1" t="shared" si="12"/>
        <v>C2</v>
      </c>
    </row>
    <row r="95" spans="1:14" s="49" customFormat="1" ht="43.5" customHeight="1">
      <c r="A95" s="50" t="s">
        <v>352</v>
      </c>
      <c r="B95" s="40" t="s">
        <v>214</v>
      </c>
      <c r="C95" s="41" t="s">
        <v>260</v>
      </c>
      <c r="D95" s="42" t="s">
        <v>399</v>
      </c>
      <c r="E95" s="43"/>
      <c r="F95" s="44"/>
      <c r="G95" s="51"/>
      <c r="H95" s="46"/>
      <c r="I95" s="8" t="str">
        <f ca="1" t="shared" si="9"/>
        <v>LOCKED</v>
      </c>
      <c r="J95" s="5" t="str">
        <f t="shared" si="13"/>
        <v>B047-24Partial Slab Patches - Early Opening (24 hour)CW 3230-R8</v>
      </c>
      <c r="K95" s="6" t="e">
        <f>MATCH(J95,#REF!,0)</f>
        <v>#REF!</v>
      </c>
      <c r="L95" s="7" t="str">
        <f ca="1" t="shared" si="10"/>
        <v>F0</v>
      </c>
      <c r="M95" s="7" t="str">
        <f ca="1" t="shared" si="11"/>
        <v>G</v>
      </c>
      <c r="N95" s="7" t="str">
        <f ca="1" t="shared" si="12"/>
        <v>C2</v>
      </c>
    </row>
    <row r="96" spans="1:14" s="49" customFormat="1" ht="43.5" customHeight="1">
      <c r="A96" s="50" t="s">
        <v>353</v>
      </c>
      <c r="B96" s="52" t="s">
        <v>200</v>
      </c>
      <c r="C96" s="41" t="s">
        <v>130</v>
      </c>
      <c r="D96" s="42" t="s">
        <v>114</v>
      </c>
      <c r="E96" s="43" t="s">
        <v>119</v>
      </c>
      <c r="F96" s="44">
        <v>30</v>
      </c>
      <c r="G96" s="45"/>
      <c r="H96" s="46">
        <f aca="true" t="shared" si="14" ref="H96:H101">ROUND(G96*F96,2)</f>
        <v>0</v>
      </c>
      <c r="I96" s="8">
        <f ca="1" t="shared" si="9"/>
      </c>
      <c r="J96" s="5" t="str">
        <f t="shared" si="13"/>
        <v>B056-24200 mm Concrete Pavement (Type A)m²</v>
      </c>
      <c r="K96" s="6" t="e">
        <f>MATCH(J96,#REF!,0)</f>
        <v>#REF!</v>
      </c>
      <c r="L96" s="7" t="str">
        <f ca="1" t="shared" si="10"/>
        <v>F0</v>
      </c>
      <c r="M96" s="7" t="str">
        <f ca="1" t="shared" si="11"/>
        <v>C2</v>
      </c>
      <c r="N96" s="7" t="str">
        <f ca="1" t="shared" si="12"/>
        <v>C2</v>
      </c>
    </row>
    <row r="97" spans="1:14" s="49" customFormat="1" ht="43.5" customHeight="1">
      <c r="A97" s="50" t="s">
        <v>354</v>
      </c>
      <c r="B97" s="52" t="s">
        <v>201</v>
      </c>
      <c r="C97" s="41" t="s">
        <v>131</v>
      </c>
      <c r="D97" s="42" t="s">
        <v>114</v>
      </c>
      <c r="E97" s="43" t="s">
        <v>119</v>
      </c>
      <c r="F97" s="44">
        <v>190</v>
      </c>
      <c r="G97" s="45"/>
      <c r="H97" s="46">
        <f t="shared" si="14"/>
        <v>0</v>
      </c>
      <c r="I97" s="8">
        <f ca="1" t="shared" si="9"/>
      </c>
      <c r="J97" s="5" t="str">
        <f t="shared" si="13"/>
        <v>B057-24200 mm Concrete Pavement (Type B)m²</v>
      </c>
      <c r="K97" s="6" t="e">
        <f>MATCH(J97,#REF!,0)</f>
        <v>#REF!</v>
      </c>
      <c r="L97" s="7" t="str">
        <f ca="1" t="shared" si="10"/>
        <v>F0</v>
      </c>
      <c r="M97" s="7" t="str">
        <f ca="1" t="shared" si="11"/>
        <v>C2</v>
      </c>
      <c r="N97" s="7" t="str">
        <f ca="1" t="shared" si="12"/>
        <v>C2</v>
      </c>
    </row>
    <row r="98" spans="1:14" s="49" customFormat="1" ht="43.5" customHeight="1">
      <c r="A98" s="50" t="s">
        <v>356</v>
      </c>
      <c r="B98" s="52" t="s">
        <v>202</v>
      </c>
      <c r="C98" s="41" t="s">
        <v>133</v>
      </c>
      <c r="D98" s="42" t="s">
        <v>114</v>
      </c>
      <c r="E98" s="43" t="s">
        <v>119</v>
      </c>
      <c r="F98" s="44">
        <v>28</v>
      </c>
      <c r="G98" s="45"/>
      <c r="H98" s="46">
        <f t="shared" si="14"/>
        <v>0</v>
      </c>
      <c r="I98" s="8">
        <f ca="1" t="shared" si="9"/>
      </c>
      <c r="J98" s="5" t="str">
        <f t="shared" si="13"/>
        <v>B059-24200 mm Concrete Pavement (Type D)m²</v>
      </c>
      <c r="K98" s="6" t="e">
        <f>MATCH(J98,#REF!,0)</f>
        <v>#REF!</v>
      </c>
      <c r="L98" s="7" t="str">
        <f ca="1" t="shared" si="10"/>
        <v>F0</v>
      </c>
      <c r="M98" s="7" t="str">
        <f ca="1" t="shared" si="11"/>
        <v>C2</v>
      </c>
      <c r="N98" s="7" t="str">
        <f ca="1" t="shared" si="12"/>
        <v>C2</v>
      </c>
    </row>
    <row r="99" spans="1:14" s="76" customFormat="1" ht="30" customHeight="1">
      <c r="A99" s="70"/>
      <c r="B99" s="77" t="s">
        <v>102</v>
      </c>
      <c r="C99" s="116" t="s">
        <v>390</v>
      </c>
      <c r="D99" s="71" t="s">
        <v>303</v>
      </c>
      <c r="E99" s="72" t="s">
        <v>119</v>
      </c>
      <c r="F99" s="73">
        <v>20</v>
      </c>
      <c r="G99" s="74"/>
      <c r="H99" s="75">
        <f t="shared" si="14"/>
        <v>0</v>
      </c>
      <c r="I99" s="8">
        <f ca="1" t="shared" si="9"/>
      </c>
      <c r="J99" s="5" t="str">
        <f t="shared" si="13"/>
        <v>Partial Depth Planing of Existing Jointsm²</v>
      </c>
      <c r="K99" s="6" t="e">
        <f>MATCH(J99,#REF!,0)</f>
        <v>#REF!</v>
      </c>
      <c r="L99" s="7" t="str">
        <f ca="1" t="shared" si="10"/>
        <v>F0</v>
      </c>
      <c r="M99" s="7" t="str">
        <f ca="1" t="shared" si="11"/>
        <v>C2</v>
      </c>
      <c r="N99" s="7" t="str">
        <f ca="1" t="shared" si="12"/>
        <v>C2</v>
      </c>
    </row>
    <row r="100" spans="1:14" s="76" customFormat="1" ht="30" customHeight="1">
      <c r="A100" s="70"/>
      <c r="B100" s="77" t="s">
        <v>135</v>
      </c>
      <c r="C100" s="116" t="s">
        <v>391</v>
      </c>
      <c r="D100" s="71" t="s">
        <v>303</v>
      </c>
      <c r="E100" s="72" t="s">
        <v>119</v>
      </c>
      <c r="F100" s="73">
        <v>20</v>
      </c>
      <c r="G100" s="74"/>
      <c r="H100" s="75">
        <f t="shared" si="14"/>
        <v>0</v>
      </c>
      <c r="I100" s="8">
        <f ca="1" t="shared" si="9"/>
      </c>
      <c r="J100" s="5" t="str">
        <f t="shared" si="13"/>
        <v>Asphalt Patching of Partial Depth Jointsm²</v>
      </c>
      <c r="K100" s="6" t="e">
        <f>MATCH(J100,#REF!,0)</f>
        <v>#REF!</v>
      </c>
      <c r="L100" s="7" t="str">
        <f ca="1" t="shared" si="10"/>
        <v>F0</v>
      </c>
      <c r="M100" s="7" t="str">
        <f ca="1" t="shared" si="11"/>
        <v>C2</v>
      </c>
      <c r="N100" s="7" t="str">
        <f ca="1" t="shared" si="12"/>
        <v>C2</v>
      </c>
    </row>
    <row r="101" spans="1:14" s="76" customFormat="1" ht="30" customHeight="1">
      <c r="A101" s="70"/>
      <c r="B101" s="77" t="s">
        <v>97</v>
      </c>
      <c r="C101" s="116" t="s">
        <v>413</v>
      </c>
      <c r="D101" s="71" t="s">
        <v>292</v>
      </c>
      <c r="E101" s="43" t="s">
        <v>121</v>
      </c>
      <c r="F101" s="73">
        <v>25</v>
      </c>
      <c r="G101" s="74"/>
      <c r="H101" s="75">
        <f t="shared" si="14"/>
        <v>0</v>
      </c>
      <c r="I101" s="8">
        <f ca="1" t="shared" si="9"/>
      </c>
      <c r="J101" s="5" t="str">
        <f t="shared" si="13"/>
        <v>Asphalt Patching of Full Depth Jointstonne</v>
      </c>
      <c r="K101" s="6" t="e">
        <f>MATCH(J101,#REF!,0)</f>
        <v>#REF!</v>
      </c>
      <c r="L101" s="7" t="str">
        <f ca="1" t="shared" si="10"/>
        <v>F0</v>
      </c>
      <c r="M101" s="7" t="str">
        <f ca="1" t="shared" si="11"/>
        <v>C2</v>
      </c>
      <c r="N101" s="7" t="str">
        <f ca="1" t="shared" si="12"/>
        <v>C2</v>
      </c>
    </row>
    <row r="102" spans="1:14" s="49" customFormat="1" ht="30" customHeight="1">
      <c r="A102" s="50" t="s">
        <v>174</v>
      </c>
      <c r="B102" s="77" t="s">
        <v>98</v>
      </c>
      <c r="C102" s="41" t="s">
        <v>103</v>
      </c>
      <c r="D102" s="42" t="s">
        <v>399</v>
      </c>
      <c r="E102" s="43"/>
      <c r="F102" s="44"/>
      <c r="G102" s="51"/>
      <c r="H102" s="46"/>
      <c r="I102" s="8" t="str">
        <f ca="1" t="shared" si="9"/>
        <v>LOCKED</v>
      </c>
      <c r="J102" s="5" t="str">
        <f t="shared" si="13"/>
        <v>B094Drilled DowelsCW 3230-R8</v>
      </c>
      <c r="K102" s="6" t="e">
        <f>MATCH(J102,#REF!,0)</f>
        <v>#REF!</v>
      </c>
      <c r="L102" s="7" t="str">
        <f ca="1" t="shared" si="10"/>
        <v>F0</v>
      </c>
      <c r="M102" s="7" t="str">
        <f ca="1" t="shared" si="11"/>
        <v>G</v>
      </c>
      <c r="N102" s="7" t="str">
        <f ca="1" t="shared" si="12"/>
        <v>C2</v>
      </c>
    </row>
    <row r="103" spans="1:14" s="49" customFormat="1" ht="30" customHeight="1">
      <c r="A103" s="50" t="s">
        <v>175</v>
      </c>
      <c r="B103" s="52" t="s">
        <v>200</v>
      </c>
      <c r="C103" s="41" t="s">
        <v>129</v>
      </c>
      <c r="D103" s="42" t="s">
        <v>114</v>
      </c>
      <c r="E103" s="43" t="s">
        <v>122</v>
      </c>
      <c r="F103" s="44">
        <v>320</v>
      </c>
      <c r="G103" s="45"/>
      <c r="H103" s="46">
        <f>ROUND(G103*F103,2)</f>
        <v>0</v>
      </c>
      <c r="I103" s="8">
        <f ca="1" t="shared" si="9"/>
      </c>
      <c r="J103" s="5" t="str">
        <f t="shared" si="13"/>
        <v>B09519.1 mm Diametereach</v>
      </c>
      <c r="K103" s="6" t="e">
        <f>MATCH(J103,#REF!,0)</f>
        <v>#REF!</v>
      </c>
      <c r="L103" s="7" t="str">
        <f ca="1" t="shared" si="10"/>
        <v>F0</v>
      </c>
      <c r="M103" s="7" t="str">
        <f ca="1" t="shared" si="11"/>
        <v>C2</v>
      </c>
      <c r="N103" s="7" t="str">
        <f ca="1" t="shared" si="12"/>
        <v>C2</v>
      </c>
    </row>
    <row r="104" spans="1:14" s="49" customFormat="1" ht="30" customHeight="1">
      <c r="A104" s="50" t="s">
        <v>176</v>
      </c>
      <c r="B104" s="40" t="s">
        <v>105</v>
      </c>
      <c r="C104" s="41" t="s">
        <v>104</v>
      </c>
      <c r="D104" s="42" t="s">
        <v>399</v>
      </c>
      <c r="E104" s="43"/>
      <c r="F104" s="44"/>
      <c r="G104" s="51"/>
      <c r="H104" s="46"/>
      <c r="I104" s="8" t="str">
        <f ca="1" t="shared" si="9"/>
        <v>LOCKED</v>
      </c>
      <c r="J104" s="5" t="str">
        <f t="shared" si="13"/>
        <v>B097Drilled Tie BarsCW 3230-R8</v>
      </c>
      <c r="K104" s="6" t="e">
        <f>MATCH(J104,#REF!,0)</f>
        <v>#REF!</v>
      </c>
      <c r="L104" s="7" t="str">
        <f ca="1" t="shared" si="10"/>
        <v>F0</v>
      </c>
      <c r="M104" s="7" t="str">
        <f ca="1" t="shared" si="11"/>
        <v>G</v>
      </c>
      <c r="N104" s="7" t="str">
        <f ca="1" t="shared" si="12"/>
        <v>C2</v>
      </c>
    </row>
    <row r="105" spans="1:14" s="49" customFormat="1" ht="30" customHeight="1">
      <c r="A105" s="50" t="s">
        <v>177</v>
      </c>
      <c r="B105" s="53" t="s">
        <v>200</v>
      </c>
      <c r="C105" s="54" t="s">
        <v>128</v>
      </c>
      <c r="D105" s="55" t="s">
        <v>114</v>
      </c>
      <c r="E105" s="56" t="s">
        <v>122</v>
      </c>
      <c r="F105" s="57">
        <v>690</v>
      </c>
      <c r="G105" s="58"/>
      <c r="H105" s="59">
        <f>ROUND(G105*F105,2)</f>
        <v>0</v>
      </c>
      <c r="I105" s="8">
        <f ca="1" t="shared" si="9"/>
      </c>
      <c r="J105" s="5" t="str">
        <f t="shared" si="13"/>
        <v>B09820 M Deformed Tie Bareach</v>
      </c>
      <c r="K105" s="6" t="e">
        <f>MATCH(J105,#REF!,0)</f>
        <v>#REF!</v>
      </c>
      <c r="L105" s="7" t="str">
        <f ca="1" t="shared" si="10"/>
        <v>F0</v>
      </c>
      <c r="M105" s="7" t="str">
        <f ca="1" t="shared" si="11"/>
        <v>C2</v>
      </c>
      <c r="N105" s="7" t="str">
        <f ca="1" t="shared" si="12"/>
        <v>C2</v>
      </c>
    </row>
    <row r="106" spans="1:14" s="47" customFormat="1" ht="43.5" customHeight="1">
      <c r="A106" s="50" t="s">
        <v>357</v>
      </c>
      <c r="B106" s="40" t="s">
        <v>106</v>
      </c>
      <c r="C106" s="41" t="s">
        <v>189</v>
      </c>
      <c r="D106" s="42" t="s">
        <v>2</v>
      </c>
      <c r="E106" s="43"/>
      <c r="F106" s="44"/>
      <c r="G106" s="51"/>
      <c r="H106" s="46"/>
      <c r="I106" s="8" t="str">
        <f ca="1" t="shared" si="9"/>
        <v>LOCKED</v>
      </c>
      <c r="J106" s="5" t="str">
        <f t="shared" si="13"/>
        <v>B100rMiscellaneous Concrete Slab RemovalCW 3235-R9</v>
      </c>
      <c r="K106" s="6" t="e">
        <f>MATCH(J106,#REF!,0)</f>
        <v>#REF!</v>
      </c>
      <c r="L106" s="7" t="str">
        <f ca="1" t="shared" si="10"/>
        <v>F0</v>
      </c>
      <c r="M106" s="7" t="str">
        <f ca="1" t="shared" si="11"/>
        <v>G</v>
      </c>
      <c r="N106" s="7" t="str">
        <f ca="1" t="shared" si="12"/>
        <v>C2</v>
      </c>
    </row>
    <row r="107" spans="1:14" s="49" customFormat="1" ht="30" customHeight="1">
      <c r="A107" s="50" t="s">
        <v>358</v>
      </c>
      <c r="B107" s="52" t="s">
        <v>200</v>
      </c>
      <c r="C107" s="41" t="s">
        <v>190</v>
      </c>
      <c r="D107" s="42" t="s">
        <v>114</v>
      </c>
      <c r="E107" s="43" t="s">
        <v>119</v>
      </c>
      <c r="F107" s="44">
        <v>135</v>
      </c>
      <c r="G107" s="45"/>
      <c r="H107" s="46">
        <f>ROUND(G107*F107,2)</f>
        <v>0</v>
      </c>
      <c r="I107" s="8">
        <f ca="1" t="shared" si="9"/>
      </c>
      <c r="J107" s="5" t="str">
        <f t="shared" si="13"/>
        <v>B101rMedian Slabm²</v>
      </c>
      <c r="K107" s="6" t="e">
        <f>MATCH(J107,#REF!,0)</f>
        <v>#REF!</v>
      </c>
      <c r="L107" s="7" t="str">
        <f ca="1" t="shared" si="10"/>
        <v>F0</v>
      </c>
      <c r="M107" s="7" t="str">
        <f ca="1" t="shared" si="11"/>
        <v>C2</v>
      </c>
      <c r="N107" s="7" t="str">
        <f ca="1" t="shared" si="12"/>
        <v>C2</v>
      </c>
    </row>
    <row r="108" spans="1:14" s="49" customFormat="1" ht="30" customHeight="1">
      <c r="A108" s="50" t="s">
        <v>359</v>
      </c>
      <c r="B108" s="52" t="s">
        <v>201</v>
      </c>
      <c r="C108" s="41" t="s">
        <v>5</v>
      </c>
      <c r="D108" s="42" t="s">
        <v>114</v>
      </c>
      <c r="E108" s="43" t="s">
        <v>119</v>
      </c>
      <c r="F108" s="44">
        <v>45</v>
      </c>
      <c r="G108" s="45"/>
      <c r="H108" s="46">
        <f>ROUND(G108*F108,2)</f>
        <v>0</v>
      </c>
      <c r="I108" s="8">
        <f ca="1" t="shared" si="9"/>
      </c>
      <c r="J108" s="5" t="str">
        <f t="shared" si="13"/>
        <v>B104r100 mm Sidewalkm²</v>
      </c>
      <c r="K108" s="6" t="e">
        <f>MATCH(J108,#REF!,0)</f>
        <v>#REF!</v>
      </c>
      <c r="L108" s="7" t="str">
        <f ca="1" t="shared" si="10"/>
        <v>F0</v>
      </c>
      <c r="M108" s="7" t="str">
        <f ca="1" t="shared" si="11"/>
        <v>C2</v>
      </c>
      <c r="N108" s="7" t="str">
        <f ca="1" t="shared" si="12"/>
        <v>C2</v>
      </c>
    </row>
    <row r="109" spans="1:14" s="47" customFormat="1" ht="43.5" customHeight="1">
      <c r="A109" s="50" t="s">
        <v>360</v>
      </c>
      <c r="B109" s="40" t="s">
        <v>100</v>
      </c>
      <c r="C109" s="41" t="s">
        <v>192</v>
      </c>
      <c r="D109" s="42" t="s">
        <v>2</v>
      </c>
      <c r="E109" s="43"/>
      <c r="F109" s="44"/>
      <c r="G109" s="51"/>
      <c r="H109" s="46"/>
      <c r="I109" s="8" t="str">
        <f ca="1" t="shared" si="9"/>
        <v>LOCKED</v>
      </c>
      <c r="J109" s="5" t="str">
        <f t="shared" si="13"/>
        <v>B114rlMiscellaneous Concrete Slab RenewalCW 3235-R9</v>
      </c>
      <c r="K109" s="6" t="e">
        <f>MATCH(J109,#REF!,0)</f>
        <v>#REF!</v>
      </c>
      <c r="L109" s="7" t="str">
        <f ca="1" t="shared" si="10"/>
        <v>F0</v>
      </c>
      <c r="M109" s="7" t="str">
        <f ca="1" t="shared" si="11"/>
        <v>G</v>
      </c>
      <c r="N109" s="7" t="str">
        <f ca="1" t="shared" si="12"/>
        <v>C2</v>
      </c>
    </row>
    <row r="110" spans="1:14" s="49" customFormat="1" ht="30" customHeight="1">
      <c r="A110" s="50" t="s">
        <v>361</v>
      </c>
      <c r="B110" s="52" t="s">
        <v>200</v>
      </c>
      <c r="C110" s="41" t="s">
        <v>5</v>
      </c>
      <c r="D110" s="42" t="s">
        <v>230</v>
      </c>
      <c r="E110" s="43"/>
      <c r="F110" s="44"/>
      <c r="G110" s="51"/>
      <c r="H110" s="46"/>
      <c r="I110" s="8" t="str">
        <f ca="1" t="shared" si="9"/>
        <v>LOCKED</v>
      </c>
      <c r="J110" s="5" t="str">
        <f t="shared" si="13"/>
        <v>B118rl100 mm SidewalkSD-228A</v>
      </c>
      <c r="K110" s="6" t="e">
        <f>MATCH(J110,#REF!,0)</f>
        <v>#REF!</v>
      </c>
      <c r="L110" s="7" t="str">
        <f ca="1" t="shared" si="10"/>
        <v>F0</v>
      </c>
      <c r="M110" s="7" t="str">
        <f ca="1" t="shared" si="11"/>
        <v>G</v>
      </c>
      <c r="N110" s="7" t="str">
        <f ca="1" t="shared" si="12"/>
        <v>C2</v>
      </c>
    </row>
    <row r="111" spans="1:14" s="49" customFormat="1" ht="30" customHeight="1">
      <c r="A111" s="50" t="s">
        <v>362</v>
      </c>
      <c r="B111" s="60" t="s">
        <v>328</v>
      </c>
      <c r="C111" s="41" t="s">
        <v>329</v>
      </c>
      <c r="D111" s="42"/>
      <c r="E111" s="43" t="s">
        <v>119</v>
      </c>
      <c r="F111" s="44">
        <v>60</v>
      </c>
      <c r="G111" s="45"/>
      <c r="H111" s="46">
        <f>ROUND(G111*F111,2)</f>
        <v>0</v>
      </c>
      <c r="I111" s="8">
        <f ca="1" t="shared" si="9"/>
      </c>
      <c r="J111" s="5" t="str">
        <f t="shared" si="13"/>
        <v>B119rlLess than 5 sq.m.m²</v>
      </c>
      <c r="K111" s="6" t="e">
        <f>MATCH(J111,#REF!,0)</f>
        <v>#REF!</v>
      </c>
      <c r="L111" s="7" t="str">
        <f ca="1" t="shared" si="10"/>
        <v>F0</v>
      </c>
      <c r="M111" s="7" t="str">
        <f ca="1" t="shared" si="11"/>
        <v>C2</v>
      </c>
      <c r="N111" s="7" t="str">
        <f ca="1" t="shared" si="12"/>
        <v>C2</v>
      </c>
    </row>
    <row r="112" spans="1:14" s="49" customFormat="1" ht="30" customHeight="1">
      <c r="A112" s="50" t="s">
        <v>363</v>
      </c>
      <c r="B112" s="60" t="s">
        <v>330</v>
      </c>
      <c r="C112" s="41" t="s">
        <v>331</v>
      </c>
      <c r="D112" s="42"/>
      <c r="E112" s="43" t="s">
        <v>119</v>
      </c>
      <c r="F112" s="44">
        <v>120</v>
      </c>
      <c r="G112" s="45"/>
      <c r="H112" s="46">
        <f>ROUND(G112*F112,2)</f>
        <v>0</v>
      </c>
      <c r="I112" s="8">
        <f ca="1" t="shared" si="9"/>
      </c>
      <c r="J112" s="5" t="str">
        <f t="shared" si="13"/>
        <v>B120rl5 sq.m. to 20 sq.m.m²</v>
      </c>
      <c r="K112" s="6" t="e">
        <f>MATCH(J112,#REF!,0)</f>
        <v>#REF!</v>
      </c>
      <c r="L112" s="7" t="str">
        <f ca="1" t="shared" si="10"/>
        <v>F0</v>
      </c>
      <c r="M112" s="7" t="str">
        <f ca="1" t="shared" si="11"/>
        <v>C2</v>
      </c>
      <c r="N112" s="7" t="str">
        <f ca="1" t="shared" si="12"/>
        <v>C2</v>
      </c>
    </row>
    <row r="113" spans="1:14" s="49" customFormat="1" ht="30" customHeight="1">
      <c r="A113" s="50" t="s">
        <v>364</v>
      </c>
      <c r="B113" s="60" t="s">
        <v>332</v>
      </c>
      <c r="C113" s="41" t="s">
        <v>333</v>
      </c>
      <c r="D113" s="42" t="s">
        <v>114</v>
      </c>
      <c r="E113" s="43" t="s">
        <v>119</v>
      </c>
      <c r="F113" s="44">
        <v>40</v>
      </c>
      <c r="G113" s="45"/>
      <c r="H113" s="46">
        <f>ROUND(G113*F113,2)</f>
        <v>0</v>
      </c>
      <c r="I113" s="8">
        <f ca="1" t="shared" si="9"/>
      </c>
      <c r="J113" s="5" t="str">
        <f t="shared" si="13"/>
        <v>B121rlGreater than 20 sq.m.m²</v>
      </c>
      <c r="K113" s="6" t="e">
        <f>MATCH(J113,#REF!,0)</f>
        <v>#REF!</v>
      </c>
      <c r="L113" s="7" t="str">
        <f ca="1" t="shared" si="10"/>
        <v>F0</v>
      </c>
      <c r="M113" s="7" t="str">
        <f ca="1" t="shared" si="11"/>
        <v>C2</v>
      </c>
      <c r="N113" s="7" t="str">
        <f ca="1" t="shared" si="12"/>
        <v>C2</v>
      </c>
    </row>
    <row r="114" spans="1:14" s="49" customFormat="1" ht="30" customHeight="1">
      <c r="A114" s="50" t="s">
        <v>365</v>
      </c>
      <c r="B114" s="52" t="s">
        <v>201</v>
      </c>
      <c r="C114" s="41" t="s">
        <v>191</v>
      </c>
      <c r="D114" s="42" t="s">
        <v>302</v>
      </c>
      <c r="E114" s="43" t="s">
        <v>119</v>
      </c>
      <c r="F114" s="44">
        <v>10</v>
      </c>
      <c r="G114" s="45"/>
      <c r="H114" s="46">
        <f>ROUND(G114*F114,2)</f>
        <v>0</v>
      </c>
      <c r="I114" s="8">
        <f ca="1" t="shared" si="9"/>
      </c>
      <c r="J114" s="5" t="str">
        <f t="shared" si="13"/>
        <v>B122rlBullnoseSD-227Cm²</v>
      </c>
      <c r="K114" s="6" t="e">
        <f>MATCH(J114,#REF!,0)</f>
        <v>#REF!</v>
      </c>
      <c r="L114" s="7" t="str">
        <f ca="1" t="shared" si="10"/>
        <v>F0</v>
      </c>
      <c r="M114" s="7" t="str">
        <f ca="1" t="shared" si="11"/>
        <v>C2</v>
      </c>
      <c r="N114" s="7" t="str">
        <f ca="1" t="shared" si="12"/>
        <v>C2</v>
      </c>
    </row>
    <row r="115" spans="1:14" s="47" customFormat="1" ht="30" customHeight="1">
      <c r="A115" s="50" t="s">
        <v>366</v>
      </c>
      <c r="B115" s="40" t="s">
        <v>322</v>
      </c>
      <c r="C115" s="41" t="s">
        <v>195</v>
      </c>
      <c r="D115" s="42" t="s">
        <v>396</v>
      </c>
      <c r="E115" s="43"/>
      <c r="F115" s="44"/>
      <c r="G115" s="51"/>
      <c r="H115" s="46"/>
      <c r="I115" s="8" t="str">
        <f ca="1" t="shared" si="9"/>
        <v>LOCKED</v>
      </c>
      <c r="J115" s="5" t="str">
        <f t="shared" si="13"/>
        <v>B126rConcrete Curb RemovalCW 3240-R10</v>
      </c>
      <c r="K115" s="6" t="e">
        <f>MATCH(J115,#REF!,0)</f>
        <v>#REF!</v>
      </c>
      <c r="L115" s="7" t="str">
        <f ca="1" t="shared" si="10"/>
        <v>F0</v>
      </c>
      <c r="M115" s="7" t="str">
        <f ca="1" t="shared" si="11"/>
        <v>G</v>
      </c>
      <c r="N115" s="7" t="str">
        <f ca="1" t="shared" si="12"/>
        <v>C2</v>
      </c>
    </row>
    <row r="116" spans="1:14" s="49" customFormat="1" ht="30" customHeight="1">
      <c r="A116" s="50" t="s">
        <v>367</v>
      </c>
      <c r="B116" s="52" t="s">
        <v>200</v>
      </c>
      <c r="C116" s="41" t="s">
        <v>419</v>
      </c>
      <c r="D116" s="42" t="s">
        <v>114</v>
      </c>
      <c r="E116" s="43" t="s">
        <v>123</v>
      </c>
      <c r="F116" s="44">
        <v>125</v>
      </c>
      <c r="G116" s="45"/>
      <c r="H116" s="46">
        <f>ROUND(G116*F116,2)</f>
        <v>0</v>
      </c>
      <c r="I116" s="8">
        <f ca="1" t="shared" si="9"/>
      </c>
      <c r="J116" s="5" t="str">
        <f t="shared" si="13"/>
        <v>B127rBarrier Separatem</v>
      </c>
      <c r="K116" s="6" t="e">
        <f>MATCH(J116,#REF!,0)</f>
        <v>#REF!</v>
      </c>
      <c r="L116" s="7" t="str">
        <f ca="1" t="shared" si="10"/>
        <v>F0</v>
      </c>
      <c r="M116" s="7" t="str">
        <f ca="1" t="shared" si="11"/>
        <v>C2</v>
      </c>
      <c r="N116" s="7" t="str">
        <f ca="1" t="shared" si="12"/>
        <v>C2</v>
      </c>
    </row>
    <row r="117" spans="1:14" s="49" customFormat="1" ht="30" customHeight="1">
      <c r="A117" s="50" t="s">
        <v>368</v>
      </c>
      <c r="B117" s="40" t="s">
        <v>107</v>
      </c>
      <c r="C117" s="41" t="s">
        <v>99</v>
      </c>
      <c r="D117" s="42" t="s">
        <v>396</v>
      </c>
      <c r="E117" s="43"/>
      <c r="F117" s="44"/>
      <c r="G117" s="51"/>
      <c r="H117" s="46"/>
      <c r="I117" s="8" t="str">
        <f ca="1" t="shared" si="9"/>
        <v>LOCKED</v>
      </c>
      <c r="J117" s="5" t="str">
        <f t="shared" si="13"/>
        <v>B154rlConcrete Curb RenewalCW 3240-R10</v>
      </c>
      <c r="K117" s="6" t="e">
        <f>MATCH(J117,#REF!,0)</f>
        <v>#REF!</v>
      </c>
      <c r="L117" s="7" t="str">
        <f ca="1" t="shared" si="10"/>
        <v>F0</v>
      </c>
      <c r="M117" s="7" t="str">
        <f ca="1" t="shared" si="11"/>
        <v>G</v>
      </c>
      <c r="N117" s="7" t="str">
        <f ca="1" t="shared" si="12"/>
        <v>C2</v>
      </c>
    </row>
    <row r="118" spans="1:14" s="49" customFormat="1" ht="30" customHeight="1">
      <c r="A118" s="50" t="s">
        <v>369</v>
      </c>
      <c r="B118" s="52" t="s">
        <v>200</v>
      </c>
      <c r="C118" s="41" t="s">
        <v>414</v>
      </c>
      <c r="D118" s="42" t="s">
        <v>334</v>
      </c>
      <c r="E118" s="43"/>
      <c r="F118" s="44"/>
      <c r="G118" s="46"/>
      <c r="H118" s="46"/>
      <c r="I118" s="8" t="str">
        <f ca="1" t="shared" si="9"/>
        <v>LOCKED</v>
      </c>
      <c r="J118" s="5" t="str">
        <f t="shared" si="13"/>
        <v>B155rlBarrier (150 mm reveal ht, Dowelled)SD-205,SD-206A</v>
      </c>
      <c r="K118" s="6" t="e">
        <f>MATCH(J118,#REF!,0)</f>
        <v>#REF!</v>
      </c>
      <c r="L118" s="7" t="str">
        <f ca="1" t="shared" si="10"/>
        <v>F0</v>
      </c>
      <c r="M118" s="7" t="str">
        <f ca="1" t="shared" si="11"/>
        <v>C2</v>
      </c>
      <c r="N118" s="7" t="str">
        <f ca="1" t="shared" si="12"/>
        <v>C2</v>
      </c>
    </row>
    <row r="119" spans="1:14" s="49" customFormat="1" ht="30" customHeight="1">
      <c r="A119" s="50" t="s">
        <v>370</v>
      </c>
      <c r="B119" s="60" t="s">
        <v>328</v>
      </c>
      <c r="C119" s="41" t="s">
        <v>335</v>
      </c>
      <c r="D119" s="42"/>
      <c r="E119" s="43" t="s">
        <v>123</v>
      </c>
      <c r="F119" s="44">
        <v>40</v>
      </c>
      <c r="G119" s="45"/>
      <c r="H119" s="46">
        <f>ROUND(G119*F119,2)</f>
        <v>0</v>
      </c>
      <c r="I119" s="8">
        <f ca="1" t="shared" si="9"/>
      </c>
      <c r="J119" s="5" t="str">
        <f t="shared" si="13"/>
        <v>B156rlLess than 3 mm</v>
      </c>
      <c r="K119" s="6" t="e">
        <f>MATCH(J119,#REF!,0)</f>
        <v>#REF!</v>
      </c>
      <c r="L119" s="7" t="str">
        <f ca="1" t="shared" si="10"/>
        <v>F0</v>
      </c>
      <c r="M119" s="7" t="str">
        <f ca="1" t="shared" si="11"/>
        <v>C2</v>
      </c>
      <c r="N119" s="7" t="str">
        <f ca="1" t="shared" si="12"/>
        <v>C2</v>
      </c>
    </row>
    <row r="120" spans="1:14" s="49" customFormat="1" ht="30" customHeight="1">
      <c r="A120" s="50" t="s">
        <v>371</v>
      </c>
      <c r="B120" s="60" t="s">
        <v>330</v>
      </c>
      <c r="C120" s="41" t="s">
        <v>336</v>
      </c>
      <c r="D120" s="42"/>
      <c r="E120" s="43" t="s">
        <v>123</v>
      </c>
      <c r="F120" s="44">
        <v>154</v>
      </c>
      <c r="G120" s="45"/>
      <c r="H120" s="46">
        <f>ROUND(G120*F120,2)</f>
        <v>0</v>
      </c>
      <c r="I120" s="8">
        <f ca="1" t="shared" si="9"/>
      </c>
      <c r="J120" s="5" t="str">
        <f t="shared" si="13"/>
        <v>B157rl3 m to 30 mm</v>
      </c>
      <c r="K120" s="6" t="e">
        <f>MATCH(J120,#REF!,0)</f>
        <v>#REF!</v>
      </c>
      <c r="L120" s="7" t="str">
        <f ca="1" t="shared" si="10"/>
        <v>F0</v>
      </c>
      <c r="M120" s="7" t="str">
        <f ca="1" t="shared" si="11"/>
        <v>C2</v>
      </c>
      <c r="N120" s="7" t="str">
        <f ca="1" t="shared" si="12"/>
        <v>C2</v>
      </c>
    </row>
    <row r="121" spans="1:14" s="49" customFormat="1" ht="30" customHeight="1">
      <c r="A121" s="50" t="s">
        <v>372</v>
      </c>
      <c r="B121" s="60" t="s">
        <v>337</v>
      </c>
      <c r="C121" s="41" t="s">
        <v>338</v>
      </c>
      <c r="D121" s="42" t="s">
        <v>114</v>
      </c>
      <c r="E121" s="43" t="s">
        <v>123</v>
      </c>
      <c r="F121" s="44">
        <v>30</v>
      </c>
      <c r="G121" s="45"/>
      <c r="H121" s="46">
        <f>ROUND(G121*F121,2)</f>
        <v>0</v>
      </c>
      <c r="I121" s="8">
        <f ca="1" t="shared" si="9"/>
      </c>
      <c r="J121" s="5" t="str">
        <f t="shared" si="13"/>
        <v>B158rlGreater than 30 mm</v>
      </c>
      <c r="K121" s="6" t="e">
        <f>MATCH(J121,#REF!,0)</f>
        <v>#REF!</v>
      </c>
      <c r="L121" s="7" t="str">
        <f ca="1" t="shared" si="10"/>
        <v>F0</v>
      </c>
      <c r="M121" s="7" t="str">
        <f ca="1" t="shared" si="11"/>
        <v>C2</v>
      </c>
      <c r="N121" s="7" t="str">
        <f ca="1" t="shared" si="12"/>
        <v>C2</v>
      </c>
    </row>
    <row r="122" spans="1:14" s="49" customFormat="1" ht="30" customHeight="1">
      <c r="A122" s="50" t="s">
        <v>373</v>
      </c>
      <c r="B122" s="52" t="s">
        <v>201</v>
      </c>
      <c r="C122" s="41" t="s">
        <v>415</v>
      </c>
      <c r="D122" s="42" t="s">
        <v>232</v>
      </c>
      <c r="E122" s="43" t="s">
        <v>123</v>
      </c>
      <c r="F122" s="44">
        <v>40</v>
      </c>
      <c r="G122" s="45"/>
      <c r="H122" s="46">
        <f>ROUND(G122*F122,2)</f>
        <v>0</v>
      </c>
      <c r="I122" s="8">
        <f ca="1" t="shared" si="9"/>
      </c>
      <c r="J122" s="5" t="str">
        <f t="shared" si="13"/>
        <v>B167rlModified Barrier (150 mm reveal ht, Dowelled)SD-203Bm</v>
      </c>
      <c r="K122" s="6" t="e">
        <f>MATCH(J122,#REF!,0)</f>
        <v>#REF!</v>
      </c>
      <c r="L122" s="7" t="str">
        <f ca="1" t="shared" si="10"/>
        <v>F0</v>
      </c>
      <c r="M122" s="7" t="str">
        <f ca="1" t="shared" si="11"/>
        <v>C2</v>
      </c>
      <c r="N122" s="7" t="str">
        <f ca="1" t="shared" si="12"/>
        <v>C2</v>
      </c>
    </row>
    <row r="123" spans="1:14" s="49" customFormat="1" ht="43.5" customHeight="1">
      <c r="A123" s="50" t="s">
        <v>263</v>
      </c>
      <c r="B123" s="40" t="s">
        <v>108</v>
      </c>
      <c r="C123" s="41" t="s">
        <v>84</v>
      </c>
      <c r="D123" s="42" t="s">
        <v>400</v>
      </c>
      <c r="E123" s="43" t="s">
        <v>123</v>
      </c>
      <c r="F123" s="44">
        <v>68</v>
      </c>
      <c r="G123" s="45"/>
      <c r="H123" s="46">
        <f>ROUND(G123*F123,2)</f>
        <v>0</v>
      </c>
      <c r="I123" s="8">
        <f ca="1" t="shared" si="9"/>
      </c>
      <c r="J123" s="5" t="str">
        <f t="shared" si="13"/>
        <v>B188Supply and Installation of Dowel AssembliesCW 3310-R15m</v>
      </c>
      <c r="K123" s="6" t="e">
        <f>MATCH(J123,#REF!,0)</f>
        <v>#REF!</v>
      </c>
      <c r="L123" s="7" t="str">
        <f ca="1" t="shared" si="10"/>
        <v>F0</v>
      </c>
      <c r="M123" s="7" t="str">
        <f ca="1" t="shared" si="11"/>
        <v>C2</v>
      </c>
      <c r="N123" s="7" t="str">
        <f ca="1" t="shared" si="12"/>
        <v>C2</v>
      </c>
    </row>
    <row r="124" spans="1:14" s="49" customFormat="1" ht="43.5" customHeight="1">
      <c r="A124" s="50" t="s">
        <v>264</v>
      </c>
      <c r="B124" s="40" t="s">
        <v>109</v>
      </c>
      <c r="C124" s="41" t="s">
        <v>206</v>
      </c>
      <c r="D124" s="42" t="s">
        <v>401</v>
      </c>
      <c r="E124" s="62"/>
      <c r="F124" s="44"/>
      <c r="G124" s="51"/>
      <c r="H124" s="46"/>
      <c r="I124" s="8" t="str">
        <f ca="1" t="shared" si="9"/>
        <v>LOCKED</v>
      </c>
      <c r="J124" s="5" t="str">
        <f t="shared" si="13"/>
        <v>B190Construction of Asphaltic Concrete OverlayCW 3410-R10</v>
      </c>
      <c r="K124" s="6" t="e">
        <f>MATCH(J124,#REF!,0)</f>
        <v>#REF!</v>
      </c>
      <c r="L124" s="7" t="str">
        <f ca="1" t="shared" si="10"/>
        <v>F0</v>
      </c>
      <c r="M124" s="7" t="str">
        <f ca="1" t="shared" si="11"/>
        <v>G</v>
      </c>
      <c r="N124" s="7" t="str">
        <f ca="1" t="shared" si="12"/>
        <v>C2</v>
      </c>
    </row>
    <row r="125" spans="1:14" s="49" customFormat="1" ht="30" customHeight="1">
      <c r="A125" s="50" t="s">
        <v>265</v>
      </c>
      <c r="B125" s="52" t="s">
        <v>200</v>
      </c>
      <c r="C125" s="41" t="s">
        <v>207</v>
      </c>
      <c r="D125" s="42"/>
      <c r="E125" s="43"/>
      <c r="F125" s="44"/>
      <c r="G125" s="51"/>
      <c r="H125" s="46"/>
      <c r="I125" s="8" t="str">
        <f ca="1" t="shared" si="9"/>
        <v>LOCKED</v>
      </c>
      <c r="J125" s="5" t="str">
        <f t="shared" si="13"/>
        <v>B191Main Line Paving</v>
      </c>
      <c r="K125" s="6" t="e">
        <f>MATCH(J125,#REF!,0)</f>
        <v>#REF!</v>
      </c>
      <c r="L125" s="7" t="str">
        <f ca="1" t="shared" si="10"/>
        <v>F0</v>
      </c>
      <c r="M125" s="7" t="str">
        <f ca="1" t="shared" si="11"/>
        <v>G</v>
      </c>
      <c r="N125" s="7" t="str">
        <f ca="1" t="shared" si="12"/>
        <v>C2</v>
      </c>
    </row>
    <row r="126" spans="1:14" s="49" customFormat="1" ht="30" customHeight="1">
      <c r="A126" s="50" t="s">
        <v>266</v>
      </c>
      <c r="B126" s="60" t="s">
        <v>328</v>
      </c>
      <c r="C126" s="41" t="s">
        <v>339</v>
      </c>
      <c r="D126" s="42"/>
      <c r="E126" s="43" t="s">
        <v>121</v>
      </c>
      <c r="F126" s="44">
        <v>2100</v>
      </c>
      <c r="G126" s="45"/>
      <c r="H126" s="46">
        <f>ROUND(G126*F126,2)</f>
        <v>0</v>
      </c>
      <c r="I126" s="8">
        <f ca="1" t="shared" si="9"/>
      </c>
      <c r="J126" s="5" t="str">
        <f t="shared" si="13"/>
        <v>B193Type IAtonne</v>
      </c>
      <c r="K126" s="6" t="e">
        <f>MATCH(J126,#REF!,0)</f>
        <v>#REF!</v>
      </c>
      <c r="L126" s="7" t="str">
        <f ca="1" t="shared" si="10"/>
        <v>F0</v>
      </c>
      <c r="M126" s="7" t="str">
        <f ca="1" t="shared" si="11"/>
        <v>C2</v>
      </c>
      <c r="N126" s="7" t="str">
        <f ca="1" t="shared" si="12"/>
        <v>C2</v>
      </c>
    </row>
    <row r="127" spans="1:14" s="49" customFormat="1" ht="30" customHeight="1">
      <c r="A127" s="50" t="s">
        <v>267</v>
      </c>
      <c r="B127" s="52" t="s">
        <v>201</v>
      </c>
      <c r="C127" s="41" t="s">
        <v>208</v>
      </c>
      <c r="D127" s="42"/>
      <c r="E127" s="43"/>
      <c r="F127" s="44"/>
      <c r="G127" s="51"/>
      <c r="H127" s="46"/>
      <c r="I127" s="8" t="str">
        <f ca="1" t="shared" si="9"/>
        <v>LOCKED</v>
      </c>
      <c r="J127" s="5" t="str">
        <f t="shared" si="13"/>
        <v>B194Tie-ins and Approaches</v>
      </c>
      <c r="K127" s="6" t="e">
        <f>MATCH(J127,#REF!,0)</f>
        <v>#REF!</v>
      </c>
      <c r="L127" s="7" t="str">
        <f ca="1" t="shared" si="10"/>
        <v>F0</v>
      </c>
      <c r="M127" s="7" t="str">
        <f ca="1" t="shared" si="11"/>
        <v>G</v>
      </c>
      <c r="N127" s="7" t="str">
        <f ca="1" t="shared" si="12"/>
        <v>C2</v>
      </c>
    </row>
    <row r="128" spans="1:14" s="49" customFormat="1" ht="30" customHeight="1">
      <c r="A128" s="50" t="s">
        <v>268</v>
      </c>
      <c r="B128" s="81" t="s">
        <v>328</v>
      </c>
      <c r="C128" s="54" t="s">
        <v>339</v>
      </c>
      <c r="D128" s="55"/>
      <c r="E128" s="56" t="s">
        <v>121</v>
      </c>
      <c r="F128" s="57">
        <v>200</v>
      </c>
      <c r="G128" s="58"/>
      <c r="H128" s="59">
        <f>ROUND(G128*F128,2)</f>
        <v>0</v>
      </c>
      <c r="I128" s="8">
        <f ca="1" t="shared" si="9"/>
      </c>
      <c r="J128" s="5" t="str">
        <f t="shared" si="13"/>
        <v>B195Type IAtonne</v>
      </c>
      <c r="K128" s="6" t="e">
        <f>MATCH(J128,#REF!,0)</f>
        <v>#REF!</v>
      </c>
      <c r="L128" s="7" t="str">
        <f ca="1" t="shared" si="10"/>
        <v>F0</v>
      </c>
      <c r="M128" s="7" t="str">
        <f ca="1" t="shared" si="11"/>
        <v>C2</v>
      </c>
      <c r="N128" s="7" t="str">
        <f ca="1" t="shared" si="12"/>
        <v>C2</v>
      </c>
    </row>
    <row r="129" spans="1:14" s="47" customFormat="1" ht="30" customHeight="1">
      <c r="A129" s="50" t="s">
        <v>270</v>
      </c>
      <c r="B129" s="144" t="s">
        <v>110</v>
      </c>
      <c r="C129" s="145" t="s">
        <v>57</v>
      </c>
      <c r="D129" s="146" t="s">
        <v>9</v>
      </c>
      <c r="E129" s="147"/>
      <c r="F129" s="148"/>
      <c r="G129" s="149"/>
      <c r="H129" s="150"/>
      <c r="I129" s="8" t="str">
        <f ca="1" t="shared" si="9"/>
        <v>LOCKED</v>
      </c>
      <c r="J129" s="5" t="str">
        <f t="shared" si="13"/>
        <v>B200Planing of PavementCW 3450-R5</v>
      </c>
      <c r="K129" s="6" t="e">
        <f>MATCH(J129,#REF!,0)</f>
        <v>#REF!</v>
      </c>
      <c r="L129" s="7" t="str">
        <f ca="1" t="shared" si="10"/>
        <v>F0</v>
      </c>
      <c r="M129" s="7" t="str">
        <f ca="1" t="shared" si="11"/>
        <v>G</v>
      </c>
      <c r="N129" s="7" t="str">
        <f ca="1" t="shared" si="12"/>
        <v>C2</v>
      </c>
    </row>
    <row r="130" spans="1:14" s="49" customFormat="1" ht="30" customHeight="1">
      <c r="A130" s="50" t="s">
        <v>271</v>
      </c>
      <c r="B130" s="52" t="s">
        <v>200</v>
      </c>
      <c r="C130" s="41" t="s">
        <v>53</v>
      </c>
      <c r="D130" s="42" t="s">
        <v>114</v>
      </c>
      <c r="E130" s="43" t="s">
        <v>119</v>
      </c>
      <c r="F130" s="44">
        <v>8800</v>
      </c>
      <c r="G130" s="45"/>
      <c r="H130" s="46">
        <f>ROUND(G130*F130,2)</f>
        <v>0</v>
      </c>
      <c r="I130" s="8">
        <f ca="1" t="shared" si="9"/>
      </c>
      <c r="J130" s="5" t="str">
        <f t="shared" si="13"/>
        <v>B2010 - 50 mm Depth (Asphalt)m²</v>
      </c>
      <c r="K130" s="6" t="e">
        <f>MATCH(J130,#REF!,0)</f>
        <v>#REF!</v>
      </c>
      <c r="L130" s="7" t="str">
        <f ca="1" t="shared" si="10"/>
        <v>F0</v>
      </c>
      <c r="M130" s="7" t="str">
        <f ca="1" t="shared" si="11"/>
        <v>C2</v>
      </c>
      <c r="N130" s="7" t="str">
        <f ca="1" t="shared" si="12"/>
        <v>C2</v>
      </c>
    </row>
    <row r="131" spans="1:14" s="49" customFormat="1" ht="30" customHeight="1">
      <c r="A131" s="50" t="s">
        <v>272</v>
      </c>
      <c r="B131" s="52" t="s">
        <v>201</v>
      </c>
      <c r="C131" s="41" t="s">
        <v>54</v>
      </c>
      <c r="D131" s="42" t="s">
        <v>114</v>
      </c>
      <c r="E131" s="43" t="s">
        <v>119</v>
      </c>
      <c r="F131" s="44">
        <v>3800</v>
      </c>
      <c r="G131" s="45"/>
      <c r="H131" s="46">
        <f>ROUND(G131*F131,2)</f>
        <v>0</v>
      </c>
      <c r="I131" s="8">
        <f ca="1" t="shared" si="9"/>
      </c>
      <c r="J131" s="5" t="str">
        <f t="shared" si="13"/>
        <v>B20250 - 100 mm Depth (Asphalt)m²</v>
      </c>
      <c r="K131" s="6" t="e">
        <f>MATCH(J131,#REF!,0)</f>
        <v>#REF!</v>
      </c>
      <c r="L131" s="7" t="str">
        <f ca="1" t="shared" si="10"/>
        <v>F0</v>
      </c>
      <c r="M131" s="7" t="str">
        <f ca="1" t="shared" si="11"/>
        <v>C2</v>
      </c>
      <c r="N131" s="7" t="str">
        <f ca="1" t="shared" si="12"/>
        <v>C2</v>
      </c>
    </row>
    <row r="132" spans="1:14" s="49" customFormat="1" ht="30" customHeight="1">
      <c r="A132" s="50" t="s">
        <v>290</v>
      </c>
      <c r="B132" s="52" t="s">
        <v>202</v>
      </c>
      <c r="C132" s="41" t="s">
        <v>55</v>
      </c>
      <c r="D132" s="42" t="s">
        <v>114</v>
      </c>
      <c r="E132" s="43" t="s">
        <v>119</v>
      </c>
      <c r="F132" s="44">
        <v>1000</v>
      </c>
      <c r="G132" s="45"/>
      <c r="H132" s="46">
        <f>ROUND(G132*F132,2)</f>
        <v>0</v>
      </c>
      <c r="I132" s="8">
        <f ca="1" t="shared" si="9"/>
      </c>
      <c r="J132" s="5" t="str">
        <f t="shared" si="13"/>
        <v>B2030 - 50 mm Depth (Concrete)m²</v>
      </c>
      <c r="K132" s="6" t="e">
        <f>MATCH(J132,#REF!,0)</f>
        <v>#REF!</v>
      </c>
      <c r="L132" s="7" t="str">
        <f ca="1" t="shared" si="10"/>
        <v>F0</v>
      </c>
      <c r="M132" s="7" t="str">
        <f ca="1" t="shared" si="11"/>
        <v>C2</v>
      </c>
      <c r="N132" s="7" t="str">
        <f ca="1" t="shared" si="12"/>
        <v>C2</v>
      </c>
    </row>
    <row r="133" spans="1:14" s="49" customFormat="1" ht="30" customHeight="1">
      <c r="A133" s="50" t="s">
        <v>376</v>
      </c>
      <c r="B133" s="40" t="s">
        <v>111</v>
      </c>
      <c r="C133" s="41" t="s">
        <v>393</v>
      </c>
      <c r="D133" s="42" t="s">
        <v>402</v>
      </c>
      <c r="E133" s="43"/>
      <c r="F133" s="64"/>
      <c r="G133" s="96"/>
      <c r="H133" s="46"/>
      <c r="I133" s="8" t="str">
        <f aca="true" ca="1" t="shared" si="15" ref="I133:I196">IF(CELL("protect",$G133)=1,"LOCKED","")</f>
        <v>LOCKED</v>
      </c>
      <c r="J133" s="5" t="str">
        <f t="shared" si="13"/>
        <v>B219Detectable Warning Surface TilesCW 3326-R1</v>
      </c>
      <c r="K133" s="6" t="e">
        <f>MATCH(J133,#REF!,0)</f>
        <v>#REF!</v>
      </c>
      <c r="L133" s="7" t="str">
        <f aca="true" ca="1" t="shared" si="16" ref="L133:L196">CELL("format",$F133)</f>
        <v>F0</v>
      </c>
      <c r="M133" s="7" t="str">
        <f aca="true" ca="1" t="shared" si="17" ref="M133:M196">CELL("format",$G133)</f>
        <v>C2</v>
      </c>
      <c r="N133" s="7" t="str">
        <f aca="true" ca="1" t="shared" si="18" ref="N133:N196">CELL("format",$H133)</f>
        <v>C2</v>
      </c>
    </row>
    <row r="134" spans="1:14" s="49" customFormat="1" ht="30" customHeight="1">
      <c r="A134" s="50" t="s">
        <v>394</v>
      </c>
      <c r="B134" s="52" t="s">
        <v>200</v>
      </c>
      <c r="C134" s="41" t="s">
        <v>395</v>
      </c>
      <c r="D134" s="42"/>
      <c r="E134" s="43" t="s">
        <v>122</v>
      </c>
      <c r="F134" s="64">
        <v>35</v>
      </c>
      <c r="G134" s="45"/>
      <c r="H134" s="46">
        <f>ROUND(G134*F134,2)</f>
        <v>0</v>
      </c>
      <c r="I134" s="8">
        <f ca="1" t="shared" si="15"/>
      </c>
      <c r="J134" s="5" t="str">
        <f t="shared" si="13"/>
        <v>B221610 mm X 1220 mmeach</v>
      </c>
      <c r="K134" s="6" t="e">
        <f>MATCH(J134,#REF!,0)</f>
        <v>#REF!</v>
      </c>
      <c r="L134" s="7" t="str">
        <f ca="1" t="shared" si="16"/>
        <v>F0</v>
      </c>
      <c r="M134" s="7" t="str">
        <f ca="1" t="shared" si="17"/>
        <v>C2</v>
      </c>
      <c r="N134" s="7" t="str">
        <f ca="1" t="shared" si="18"/>
        <v>C2</v>
      </c>
    </row>
    <row r="135" spans="1:14" ht="36" customHeight="1">
      <c r="A135" s="38"/>
      <c r="B135" s="108"/>
      <c r="C135" s="105" t="s">
        <v>340</v>
      </c>
      <c r="D135" s="102"/>
      <c r="E135" s="103"/>
      <c r="F135" s="103"/>
      <c r="G135" s="96"/>
      <c r="H135" s="104"/>
      <c r="I135" s="8" t="str">
        <f ca="1" t="shared" si="15"/>
        <v>LOCKED</v>
      </c>
      <c r="J135" s="5" t="str">
        <f aca="true" t="shared" si="19" ref="J135:J198">CLEAN(CONCATENATE(TRIM($A135),TRIM($C135),IF(LEFT($D135)&lt;&gt;"E",TRIM($D135),),TRIM($E135)))</f>
        <v>ROADWORK - NEW CONSTRUCTION</v>
      </c>
      <c r="K135" s="6" t="e">
        <f>MATCH(J135,#REF!,0)</f>
        <v>#REF!</v>
      </c>
      <c r="L135" s="7" t="str">
        <f ca="1" t="shared" si="16"/>
        <v>G</v>
      </c>
      <c r="M135" s="7" t="str">
        <f ca="1" t="shared" si="17"/>
        <v>C2</v>
      </c>
      <c r="N135" s="7" t="str">
        <f ca="1" t="shared" si="18"/>
        <v>C2</v>
      </c>
    </row>
    <row r="136" spans="1:14" s="47" customFormat="1" ht="43.5" customHeight="1">
      <c r="A136" s="48" t="s">
        <v>144</v>
      </c>
      <c r="B136" s="40" t="s">
        <v>112</v>
      </c>
      <c r="C136" s="41" t="s">
        <v>262</v>
      </c>
      <c r="D136" s="42" t="s">
        <v>400</v>
      </c>
      <c r="E136" s="43"/>
      <c r="F136" s="64"/>
      <c r="G136" s="51"/>
      <c r="H136" s="66"/>
      <c r="I136" s="8" t="str">
        <f ca="1" t="shared" si="15"/>
        <v>LOCKED</v>
      </c>
      <c r="J136" s="5" t="str">
        <f t="shared" si="19"/>
        <v>C001Concrete Pavements, Median Slabs, Bull-noses, and Safety MediansCW 3310-R15</v>
      </c>
      <c r="K136" s="6" t="e">
        <f>MATCH(J136,#REF!,0)</f>
        <v>#REF!</v>
      </c>
      <c r="L136" s="7" t="str">
        <f ca="1" t="shared" si="16"/>
        <v>F0</v>
      </c>
      <c r="M136" s="7" t="str">
        <f ca="1" t="shared" si="17"/>
        <v>G</v>
      </c>
      <c r="N136" s="7" t="str">
        <f ca="1" t="shared" si="18"/>
        <v>C2</v>
      </c>
    </row>
    <row r="137" spans="1:14" s="47" customFormat="1" ht="43.5" customHeight="1">
      <c r="A137" s="79" t="s">
        <v>148</v>
      </c>
      <c r="B137" s="52" t="s">
        <v>200</v>
      </c>
      <c r="C137" s="41" t="s">
        <v>234</v>
      </c>
      <c r="D137" s="42" t="s">
        <v>193</v>
      </c>
      <c r="E137" s="43" t="s">
        <v>119</v>
      </c>
      <c r="F137" s="64">
        <v>70</v>
      </c>
      <c r="G137" s="45"/>
      <c r="H137" s="46">
        <f>ROUND(G137*F137,2)</f>
        <v>0</v>
      </c>
      <c r="I137" s="8">
        <f ca="1" t="shared" si="15"/>
      </c>
      <c r="J137" s="5" t="str">
        <f t="shared" si="19"/>
        <v>C015Construction of Monolithic Concrete Median SlabsSD-226Am²</v>
      </c>
      <c r="K137" s="6" t="e">
        <f>MATCH(J137,#REF!,0)</f>
        <v>#REF!</v>
      </c>
      <c r="L137" s="7" t="str">
        <f ca="1" t="shared" si="16"/>
        <v>F0</v>
      </c>
      <c r="M137" s="7" t="str">
        <f ca="1" t="shared" si="17"/>
        <v>C2</v>
      </c>
      <c r="N137" s="7" t="str">
        <f ca="1" t="shared" si="18"/>
        <v>C2</v>
      </c>
    </row>
    <row r="138" spans="1:14" s="47" customFormat="1" ht="43.5" customHeight="1">
      <c r="A138" s="48" t="s">
        <v>149</v>
      </c>
      <c r="B138" s="52" t="s">
        <v>201</v>
      </c>
      <c r="C138" s="41" t="s">
        <v>210</v>
      </c>
      <c r="D138" s="42" t="s">
        <v>199</v>
      </c>
      <c r="E138" s="43" t="s">
        <v>119</v>
      </c>
      <c r="F138" s="64">
        <v>240</v>
      </c>
      <c r="G138" s="45"/>
      <c r="H138" s="46">
        <f>ROUND(G138*F138,2)</f>
        <v>0</v>
      </c>
      <c r="I138" s="8">
        <f ca="1" t="shared" si="15"/>
      </c>
      <c r="J138" s="5" t="str">
        <f t="shared" si="19"/>
        <v>C017Construction of Monolithic Curb and SidewalkSD-228Bm²</v>
      </c>
      <c r="K138" s="6" t="e">
        <f>MATCH(J138,#REF!,0)</f>
        <v>#REF!</v>
      </c>
      <c r="L138" s="7" t="str">
        <f ca="1" t="shared" si="16"/>
        <v>F0</v>
      </c>
      <c r="M138" s="7" t="str">
        <f ca="1" t="shared" si="17"/>
        <v>C2</v>
      </c>
      <c r="N138" s="7" t="str">
        <f ca="1" t="shared" si="18"/>
        <v>C2</v>
      </c>
    </row>
    <row r="139" spans="1:14" s="47" customFormat="1" ht="43.5" customHeight="1">
      <c r="A139" s="48" t="s">
        <v>223</v>
      </c>
      <c r="B139" s="52" t="s">
        <v>202</v>
      </c>
      <c r="C139" s="41" t="s">
        <v>211</v>
      </c>
      <c r="D139" s="42" t="s">
        <v>302</v>
      </c>
      <c r="E139" s="43" t="s">
        <v>119</v>
      </c>
      <c r="F139" s="64">
        <v>4</v>
      </c>
      <c r="G139" s="45"/>
      <c r="H139" s="46">
        <f>ROUND(G139*F139,2)</f>
        <v>0</v>
      </c>
      <c r="I139" s="8">
        <f ca="1" t="shared" si="15"/>
      </c>
      <c r="J139" s="5" t="str">
        <f t="shared" si="19"/>
        <v>C018Construction of Monolithic Concrete Bull-nosesSD-227Cm²</v>
      </c>
      <c r="K139" s="6" t="e">
        <f>MATCH(J139,#REF!,0)</f>
        <v>#REF!</v>
      </c>
      <c r="L139" s="7" t="str">
        <f ca="1" t="shared" si="16"/>
        <v>F0</v>
      </c>
      <c r="M139" s="7" t="str">
        <f ca="1" t="shared" si="17"/>
        <v>C2</v>
      </c>
      <c r="N139" s="7" t="str">
        <f ca="1" t="shared" si="18"/>
        <v>C2</v>
      </c>
    </row>
    <row r="140" spans="1:14" s="47" customFormat="1" ht="43.5" customHeight="1">
      <c r="A140" s="48" t="s">
        <v>224</v>
      </c>
      <c r="B140" s="40" t="s">
        <v>215</v>
      </c>
      <c r="C140" s="41" t="s">
        <v>81</v>
      </c>
      <c r="D140" s="42" t="s">
        <v>400</v>
      </c>
      <c r="E140" s="43"/>
      <c r="F140" s="64"/>
      <c r="G140" s="51"/>
      <c r="H140" s="66"/>
      <c r="I140" s="8" t="str">
        <f ca="1" t="shared" si="15"/>
        <v>LOCKED</v>
      </c>
      <c r="J140" s="5" t="str">
        <f t="shared" si="19"/>
        <v>C019Concrete Pavements for Early OpeningCW 3310-R15</v>
      </c>
      <c r="K140" s="6" t="e">
        <f>MATCH(J140,#REF!,0)</f>
        <v>#REF!</v>
      </c>
      <c r="L140" s="7" t="str">
        <f ca="1" t="shared" si="16"/>
        <v>F0</v>
      </c>
      <c r="M140" s="7" t="str">
        <f ca="1" t="shared" si="17"/>
        <v>G</v>
      </c>
      <c r="N140" s="7" t="str">
        <f ca="1" t="shared" si="18"/>
        <v>C2</v>
      </c>
    </row>
    <row r="141" spans="1:14" s="47" customFormat="1" ht="54" customHeight="1">
      <c r="A141" s="48" t="s">
        <v>225</v>
      </c>
      <c r="B141" s="52" t="s">
        <v>200</v>
      </c>
      <c r="C141" s="41" t="s">
        <v>421</v>
      </c>
      <c r="D141" s="42"/>
      <c r="E141" s="43" t="s">
        <v>119</v>
      </c>
      <c r="F141" s="64">
        <v>85</v>
      </c>
      <c r="G141" s="45"/>
      <c r="H141" s="46">
        <f>ROUND(G141*F141,2)</f>
        <v>0</v>
      </c>
      <c r="I141" s="8">
        <f ca="1" t="shared" si="15"/>
      </c>
      <c r="J141" s="5" t="str">
        <f t="shared" si="19"/>
        <v>C025Construction of 230 mm Concrete Pavement for Early Opening 72 hour (Plain-Dowelled)m²</v>
      </c>
      <c r="K141" s="6" t="e">
        <f>MATCH(J141,#REF!,0)</f>
        <v>#REF!</v>
      </c>
      <c r="L141" s="7" t="str">
        <f ca="1" t="shared" si="16"/>
        <v>F0</v>
      </c>
      <c r="M141" s="7" t="str">
        <f ca="1" t="shared" si="17"/>
        <v>C2</v>
      </c>
      <c r="N141" s="7" t="str">
        <f ca="1" t="shared" si="18"/>
        <v>C2</v>
      </c>
    </row>
    <row r="142" spans="1:14" s="47" customFormat="1" ht="43.5" customHeight="1">
      <c r="A142" s="48" t="s">
        <v>226</v>
      </c>
      <c r="B142" s="40" t="s">
        <v>143</v>
      </c>
      <c r="C142" s="41" t="s">
        <v>212</v>
      </c>
      <c r="D142" s="42" t="s">
        <v>400</v>
      </c>
      <c r="E142" s="43"/>
      <c r="F142" s="64"/>
      <c r="G142" s="51"/>
      <c r="H142" s="66"/>
      <c r="I142" s="8" t="str">
        <f ca="1" t="shared" si="15"/>
        <v>LOCKED</v>
      </c>
      <c r="J142" s="5" t="str">
        <f t="shared" si="19"/>
        <v>C032Concrete Curbs, Curb and Gutter, and Splash StripsCW 3310-R15</v>
      </c>
      <c r="K142" s="6" t="e">
        <f>MATCH(J142,#REF!,0)</f>
        <v>#REF!</v>
      </c>
      <c r="L142" s="7" t="str">
        <f ca="1" t="shared" si="16"/>
        <v>F0</v>
      </c>
      <c r="M142" s="7" t="str">
        <f ca="1" t="shared" si="17"/>
        <v>G</v>
      </c>
      <c r="N142" s="7" t="str">
        <f ca="1" t="shared" si="18"/>
        <v>C2</v>
      </c>
    </row>
    <row r="143" spans="1:14" s="49" customFormat="1" ht="43.5" customHeight="1">
      <c r="A143" s="48" t="s">
        <v>285</v>
      </c>
      <c r="B143" s="52" t="s">
        <v>200</v>
      </c>
      <c r="C143" s="41" t="s">
        <v>422</v>
      </c>
      <c r="D143" s="42" t="s">
        <v>231</v>
      </c>
      <c r="E143" s="43" t="s">
        <v>123</v>
      </c>
      <c r="F143" s="44">
        <v>20</v>
      </c>
      <c r="G143" s="45"/>
      <c r="H143" s="46">
        <f aca="true" t="shared" si="20" ref="H143:H148">ROUND(G143*F143,2)</f>
        <v>0</v>
      </c>
      <c r="I143" s="8">
        <f ca="1" t="shared" si="15"/>
      </c>
      <c r="J143" s="5" t="str">
        <f t="shared" si="19"/>
        <v>C033Construction of Barrier (150 mm ht, Dowelled)SD-205m</v>
      </c>
      <c r="K143" s="6" t="e">
        <f>MATCH(J143,#REF!,0)</f>
        <v>#REF!</v>
      </c>
      <c r="L143" s="7" t="str">
        <f ca="1" t="shared" si="16"/>
        <v>F0</v>
      </c>
      <c r="M143" s="7" t="str">
        <f ca="1" t="shared" si="17"/>
        <v>C2</v>
      </c>
      <c r="N143" s="7" t="str">
        <f ca="1" t="shared" si="18"/>
        <v>C2</v>
      </c>
    </row>
    <row r="144" spans="1:14" s="49" customFormat="1" ht="43.5" customHeight="1">
      <c r="A144" s="48" t="s">
        <v>286</v>
      </c>
      <c r="B144" s="52" t="s">
        <v>201</v>
      </c>
      <c r="C144" s="41" t="s">
        <v>423</v>
      </c>
      <c r="D144" s="42" t="s">
        <v>291</v>
      </c>
      <c r="E144" s="43" t="s">
        <v>123</v>
      </c>
      <c r="F144" s="44">
        <v>65</v>
      </c>
      <c r="G144" s="45"/>
      <c r="H144" s="46">
        <f t="shared" si="20"/>
        <v>0</v>
      </c>
      <c r="I144" s="8">
        <f ca="1" t="shared" si="15"/>
      </c>
      <c r="J144" s="5" t="str">
        <f t="shared" si="19"/>
        <v>C034Construction of Barrier (150 mm ht, Separate)SD-203Am</v>
      </c>
      <c r="K144" s="6" t="e">
        <f>MATCH(J144,#REF!,0)</f>
        <v>#REF!</v>
      </c>
      <c r="L144" s="7" t="str">
        <f ca="1" t="shared" si="16"/>
        <v>F0</v>
      </c>
      <c r="M144" s="7" t="str">
        <f ca="1" t="shared" si="17"/>
        <v>C2</v>
      </c>
      <c r="N144" s="7" t="str">
        <f ca="1" t="shared" si="18"/>
        <v>C2</v>
      </c>
    </row>
    <row r="145" spans="1:14" s="49" customFormat="1" ht="43.5" customHeight="1">
      <c r="A145" s="48" t="s">
        <v>227</v>
      </c>
      <c r="B145" s="52" t="s">
        <v>202</v>
      </c>
      <c r="C145" s="41" t="s">
        <v>424</v>
      </c>
      <c r="D145" s="42" t="s">
        <v>198</v>
      </c>
      <c r="E145" s="43" t="s">
        <v>123</v>
      </c>
      <c r="F145" s="44">
        <v>16</v>
      </c>
      <c r="G145" s="45"/>
      <c r="H145" s="46">
        <f t="shared" si="20"/>
        <v>0</v>
      </c>
      <c r="I145" s="8">
        <f ca="1" t="shared" si="15"/>
      </c>
      <c r="J145" s="5" t="str">
        <f t="shared" si="19"/>
        <v>C035Construction of Barrier (150 mm ht, Integral)SD-204m</v>
      </c>
      <c r="K145" s="6" t="e">
        <f>MATCH(J145,#REF!,0)</f>
        <v>#REF!</v>
      </c>
      <c r="L145" s="7" t="str">
        <f ca="1" t="shared" si="16"/>
        <v>F0</v>
      </c>
      <c r="M145" s="7" t="str">
        <f ca="1" t="shared" si="17"/>
        <v>C2</v>
      </c>
      <c r="N145" s="7" t="str">
        <f ca="1" t="shared" si="18"/>
        <v>C2</v>
      </c>
    </row>
    <row r="146" spans="1:14" s="49" customFormat="1" ht="43.5" customHeight="1">
      <c r="A146" s="48" t="s">
        <v>287</v>
      </c>
      <c r="B146" s="52" t="s">
        <v>203</v>
      </c>
      <c r="C146" s="41" t="s">
        <v>425</v>
      </c>
      <c r="D146" s="42" t="s">
        <v>232</v>
      </c>
      <c r="E146" s="43" t="s">
        <v>123</v>
      </c>
      <c r="F146" s="44">
        <v>65</v>
      </c>
      <c r="G146" s="45"/>
      <c r="H146" s="46">
        <f t="shared" si="20"/>
        <v>0</v>
      </c>
      <c r="I146" s="8">
        <f ca="1" t="shared" si="15"/>
      </c>
      <c r="J146" s="5" t="str">
        <f t="shared" si="19"/>
        <v>C037Construction of Modified Barrier (150 mm ht, Integral)SD-203Bm</v>
      </c>
      <c r="K146" s="6" t="e">
        <f>MATCH(J146,#REF!,0)</f>
        <v>#REF!</v>
      </c>
      <c r="L146" s="7" t="str">
        <f ca="1" t="shared" si="16"/>
        <v>F0</v>
      </c>
      <c r="M146" s="7" t="str">
        <f ca="1" t="shared" si="17"/>
        <v>C2</v>
      </c>
      <c r="N146" s="7" t="str">
        <f ca="1" t="shared" si="18"/>
        <v>C2</v>
      </c>
    </row>
    <row r="147" spans="1:14" s="49" customFormat="1" ht="43.5" customHeight="1">
      <c r="A147" s="48" t="s">
        <v>229</v>
      </c>
      <c r="B147" s="52" t="s">
        <v>204</v>
      </c>
      <c r="C147" s="41" t="s">
        <v>397</v>
      </c>
      <c r="D147" s="42" t="s">
        <v>341</v>
      </c>
      <c r="E147" s="43" t="s">
        <v>123</v>
      </c>
      <c r="F147" s="44">
        <v>33</v>
      </c>
      <c r="G147" s="45"/>
      <c r="H147" s="46">
        <f t="shared" si="20"/>
        <v>0</v>
      </c>
      <c r="I147" s="8">
        <f ca="1" t="shared" si="15"/>
      </c>
      <c r="J147" s="5" t="str">
        <f t="shared" si="19"/>
        <v>C046Construction of Curb Ramp (8-12 mm ht, Integral)SD-229Cm</v>
      </c>
      <c r="K147" s="6" t="e">
        <f>MATCH(J147,#REF!,0)</f>
        <v>#REF!</v>
      </c>
      <c r="L147" s="7" t="str">
        <f ca="1" t="shared" si="16"/>
        <v>F0</v>
      </c>
      <c r="M147" s="7" t="str">
        <f ca="1" t="shared" si="17"/>
        <v>C2</v>
      </c>
      <c r="N147" s="7" t="str">
        <f ca="1" t="shared" si="18"/>
        <v>C2</v>
      </c>
    </row>
    <row r="148" spans="1:14" s="47" customFormat="1" ht="30" customHeight="1">
      <c r="A148" s="48" t="s">
        <v>15</v>
      </c>
      <c r="B148" s="40" t="s">
        <v>182</v>
      </c>
      <c r="C148" s="41" t="s">
        <v>379</v>
      </c>
      <c r="D148" s="42" t="s">
        <v>3</v>
      </c>
      <c r="E148" s="43" t="s">
        <v>119</v>
      </c>
      <c r="F148" s="64">
        <v>43</v>
      </c>
      <c r="G148" s="45"/>
      <c r="H148" s="46">
        <f t="shared" si="20"/>
        <v>0</v>
      </c>
      <c r="I148" s="8">
        <f ca="1" t="shared" si="15"/>
      </c>
      <c r="J148" s="5" t="str">
        <f t="shared" si="19"/>
        <v>C051100 mm Concrete SidewalkCW 3325-R5m²</v>
      </c>
      <c r="K148" s="6" t="e">
        <f>MATCH(J148,#REF!,0)</f>
        <v>#REF!</v>
      </c>
      <c r="L148" s="7" t="str">
        <f ca="1" t="shared" si="16"/>
        <v>F0</v>
      </c>
      <c r="M148" s="7" t="str">
        <f ca="1" t="shared" si="17"/>
        <v>C2</v>
      </c>
      <c r="N148" s="7" t="str">
        <f ca="1" t="shared" si="18"/>
        <v>C2</v>
      </c>
    </row>
    <row r="149" spans="1:14" ht="36" customHeight="1">
      <c r="A149" s="38"/>
      <c r="B149" s="108"/>
      <c r="C149" s="105" t="s">
        <v>138</v>
      </c>
      <c r="D149" s="102"/>
      <c r="E149" s="109"/>
      <c r="F149" s="103"/>
      <c r="G149" s="96"/>
      <c r="H149" s="104"/>
      <c r="I149" s="8" t="str">
        <f ca="1" t="shared" si="15"/>
        <v>LOCKED</v>
      </c>
      <c r="J149" s="5" t="str">
        <f t="shared" si="19"/>
        <v>JOINT AND CRACK SEALING</v>
      </c>
      <c r="K149" s="6" t="e">
        <f>MATCH(J149,#REF!,0)</f>
        <v>#REF!</v>
      </c>
      <c r="L149" s="7" t="str">
        <f ca="1" t="shared" si="16"/>
        <v>G</v>
      </c>
      <c r="M149" s="7" t="str">
        <f ca="1" t="shared" si="17"/>
        <v>C2</v>
      </c>
      <c r="N149" s="7" t="str">
        <f ca="1" t="shared" si="18"/>
        <v>C2</v>
      </c>
    </row>
    <row r="150" spans="1:14" s="47" customFormat="1" ht="30" customHeight="1">
      <c r="A150" s="48" t="s">
        <v>288</v>
      </c>
      <c r="B150" s="78" t="s">
        <v>180</v>
      </c>
      <c r="C150" s="54" t="s">
        <v>56</v>
      </c>
      <c r="D150" s="55" t="s">
        <v>348</v>
      </c>
      <c r="E150" s="56" t="s">
        <v>123</v>
      </c>
      <c r="F150" s="63">
        <v>3500</v>
      </c>
      <c r="G150" s="58"/>
      <c r="H150" s="59">
        <f>ROUND(G150*F150,2)</f>
        <v>0</v>
      </c>
      <c r="I150" s="8">
        <f ca="1" t="shared" si="15"/>
      </c>
      <c r="J150" s="5" t="str">
        <f t="shared" si="19"/>
        <v>D006Reflective Crack MaintenanceCW 3250-R7m</v>
      </c>
      <c r="K150" s="6" t="e">
        <f>MATCH(J150,#REF!,0)</f>
        <v>#REF!</v>
      </c>
      <c r="L150" s="7" t="str">
        <f ca="1" t="shared" si="16"/>
        <v>F0</v>
      </c>
      <c r="M150" s="7" t="str">
        <f ca="1" t="shared" si="17"/>
        <v>C2</v>
      </c>
      <c r="N150" s="7" t="str">
        <f ca="1" t="shared" si="18"/>
        <v>C2</v>
      </c>
    </row>
    <row r="151" spans="1:14" ht="48" customHeight="1">
      <c r="A151" s="38"/>
      <c r="B151" s="108"/>
      <c r="C151" s="105" t="s">
        <v>139</v>
      </c>
      <c r="D151" s="102"/>
      <c r="E151" s="109"/>
      <c r="F151" s="103"/>
      <c r="G151" s="96"/>
      <c r="H151" s="104"/>
      <c r="I151" s="8" t="str">
        <f ca="1" t="shared" si="15"/>
        <v>LOCKED</v>
      </c>
      <c r="J151" s="5" t="str">
        <f t="shared" si="19"/>
        <v>ASSOCIATED DRAINAGE AND UNDERGROUND WORKS</v>
      </c>
      <c r="K151" s="6" t="e">
        <f>MATCH(J151,#REF!,0)</f>
        <v>#REF!</v>
      </c>
      <c r="L151" s="7" t="str">
        <f ca="1" t="shared" si="16"/>
        <v>G</v>
      </c>
      <c r="M151" s="7" t="str">
        <f ca="1" t="shared" si="17"/>
        <v>C2</v>
      </c>
      <c r="N151" s="7" t="str">
        <f ca="1" t="shared" si="18"/>
        <v>C2</v>
      </c>
    </row>
    <row r="152" spans="1:14" s="47" customFormat="1" ht="30" customHeight="1">
      <c r="A152" s="48" t="s">
        <v>150</v>
      </c>
      <c r="B152" s="40" t="s">
        <v>256</v>
      </c>
      <c r="C152" s="41" t="s">
        <v>240</v>
      </c>
      <c r="D152" s="42" t="s">
        <v>6</v>
      </c>
      <c r="E152" s="43"/>
      <c r="F152" s="64"/>
      <c r="G152" s="51"/>
      <c r="H152" s="66"/>
      <c r="I152" s="8" t="str">
        <f ca="1" t="shared" si="15"/>
        <v>LOCKED</v>
      </c>
      <c r="J152" s="5" t="str">
        <f t="shared" si="19"/>
        <v>E003Catch BasinCW 2130-R12</v>
      </c>
      <c r="K152" s="6" t="e">
        <f>MATCH(J152,#REF!,0)</f>
        <v>#REF!</v>
      </c>
      <c r="L152" s="7" t="str">
        <f ca="1" t="shared" si="16"/>
        <v>F0</v>
      </c>
      <c r="M152" s="7" t="str">
        <f ca="1" t="shared" si="17"/>
        <v>G</v>
      </c>
      <c r="N152" s="7" t="str">
        <f ca="1" t="shared" si="18"/>
        <v>C2</v>
      </c>
    </row>
    <row r="153" spans="1:14" s="47" customFormat="1" ht="30" customHeight="1">
      <c r="A153" s="48" t="s">
        <v>151</v>
      </c>
      <c r="B153" s="52" t="s">
        <v>200</v>
      </c>
      <c r="C153" s="41" t="s">
        <v>426</v>
      </c>
      <c r="D153" s="42"/>
      <c r="E153" s="43" t="s">
        <v>122</v>
      </c>
      <c r="F153" s="64">
        <v>1</v>
      </c>
      <c r="G153" s="45"/>
      <c r="H153" s="46">
        <f>ROUND(G153*F153,2)</f>
        <v>0</v>
      </c>
      <c r="I153" s="8">
        <f ca="1" t="shared" si="15"/>
      </c>
      <c r="J153" s="5" t="str">
        <f t="shared" si="19"/>
        <v>E004SD-024, 1800 mm deepeach</v>
      </c>
      <c r="K153" s="6" t="e">
        <f>MATCH(J153,#REF!,0)</f>
        <v>#REF!</v>
      </c>
      <c r="L153" s="7" t="str">
        <f ca="1" t="shared" si="16"/>
        <v>F0</v>
      </c>
      <c r="M153" s="7" t="str">
        <f ca="1" t="shared" si="17"/>
        <v>C2</v>
      </c>
      <c r="N153" s="7" t="str">
        <f ca="1" t="shared" si="18"/>
        <v>C2</v>
      </c>
    </row>
    <row r="154" spans="1:14" s="49" customFormat="1" ht="30" customHeight="1">
      <c r="A154" s="48" t="s">
        <v>152</v>
      </c>
      <c r="B154" s="40" t="s">
        <v>181</v>
      </c>
      <c r="C154" s="41" t="s">
        <v>241</v>
      </c>
      <c r="D154" s="42" t="s">
        <v>6</v>
      </c>
      <c r="E154" s="43"/>
      <c r="F154" s="64"/>
      <c r="G154" s="51"/>
      <c r="H154" s="66"/>
      <c r="I154" s="8" t="str">
        <f ca="1" t="shared" si="15"/>
        <v>LOCKED</v>
      </c>
      <c r="J154" s="5" t="str">
        <f t="shared" si="19"/>
        <v>E008Sewer ServiceCW 2130-R12</v>
      </c>
      <c r="K154" s="6" t="e">
        <f>MATCH(J154,#REF!,0)</f>
        <v>#REF!</v>
      </c>
      <c r="L154" s="7" t="str">
        <f ca="1" t="shared" si="16"/>
        <v>F0</v>
      </c>
      <c r="M154" s="7" t="str">
        <f ca="1" t="shared" si="17"/>
        <v>G</v>
      </c>
      <c r="N154" s="7" t="str">
        <f ca="1" t="shared" si="18"/>
        <v>C2</v>
      </c>
    </row>
    <row r="155" spans="1:14" s="49" customFormat="1" ht="30" customHeight="1">
      <c r="A155" s="48" t="s">
        <v>32</v>
      </c>
      <c r="B155" s="52" t="s">
        <v>200</v>
      </c>
      <c r="C155" s="41" t="s">
        <v>427</v>
      </c>
      <c r="D155" s="42"/>
      <c r="E155" s="43"/>
      <c r="F155" s="64"/>
      <c r="G155" s="51"/>
      <c r="H155" s="66"/>
      <c r="I155" s="8" t="str">
        <f ca="1" t="shared" si="15"/>
        <v>LOCKED</v>
      </c>
      <c r="J155" s="5" t="str">
        <f t="shared" si="19"/>
        <v>E009250 mm, PVC</v>
      </c>
      <c r="K155" s="6" t="e">
        <f>MATCH(J155,#REF!,0)</f>
        <v>#REF!</v>
      </c>
      <c r="L155" s="7" t="str">
        <f ca="1" t="shared" si="16"/>
        <v>F0</v>
      </c>
      <c r="M155" s="7" t="str">
        <f ca="1" t="shared" si="17"/>
        <v>G</v>
      </c>
      <c r="N155" s="7" t="str">
        <f ca="1" t="shared" si="18"/>
        <v>C2</v>
      </c>
    </row>
    <row r="156" spans="1:14" s="49" customFormat="1" ht="43.5" customHeight="1">
      <c r="A156" s="48" t="s">
        <v>33</v>
      </c>
      <c r="B156" s="60" t="s">
        <v>328</v>
      </c>
      <c r="C156" s="41" t="s">
        <v>476</v>
      </c>
      <c r="D156" s="42"/>
      <c r="E156" s="43" t="s">
        <v>123</v>
      </c>
      <c r="F156" s="64">
        <v>23</v>
      </c>
      <c r="G156" s="45"/>
      <c r="H156" s="46">
        <f>ROUND(G156*F156,2)</f>
        <v>0</v>
      </c>
      <c r="I156" s="8">
        <f ca="1" t="shared" si="15"/>
      </c>
      <c r="J156" s="5" t="str">
        <f t="shared" si="19"/>
        <v>E010In a Trench, Class B Type Sand Bedding, Class 3 Backfillm</v>
      </c>
      <c r="K156" s="6" t="e">
        <f>MATCH(J156,#REF!,0)</f>
        <v>#REF!</v>
      </c>
      <c r="L156" s="7" t="str">
        <f ca="1" t="shared" si="16"/>
        <v>F0</v>
      </c>
      <c r="M156" s="7" t="str">
        <f ca="1" t="shared" si="17"/>
        <v>C2</v>
      </c>
      <c r="N156" s="7" t="str">
        <f ca="1" t="shared" si="18"/>
        <v>C2</v>
      </c>
    </row>
    <row r="157" spans="1:14" s="49" customFormat="1" ht="30" customHeight="1">
      <c r="A157" s="48" t="s">
        <v>32</v>
      </c>
      <c r="B157" s="52" t="s">
        <v>201</v>
      </c>
      <c r="C157" s="41" t="s">
        <v>429</v>
      </c>
      <c r="D157" s="42"/>
      <c r="E157" s="43"/>
      <c r="F157" s="64"/>
      <c r="G157" s="51"/>
      <c r="H157" s="66"/>
      <c r="I157" s="8" t="str">
        <f ca="1" t="shared" si="15"/>
        <v>LOCKED</v>
      </c>
      <c r="J157" s="5" t="str">
        <f t="shared" si="19"/>
        <v>E009300 mm, PVC</v>
      </c>
      <c r="K157" s="6" t="e">
        <f>MATCH(J157,#REF!,0)</f>
        <v>#REF!</v>
      </c>
      <c r="L157" s="7" t="str">
        <f ca="1" t="shared" si="16"/>
        <v>F0</v>
      </c>
      <c r="M157" s="7" t="str">
        <f ca="1" t="shared" si="17"/>
        <v>G</v>
      </c>
      <c r="N157" s="7" t="str">
        <f ca="1" t="shared" si="18"/>
        <v>C2</v>
      </c>
    </row>
    <row r="158" spans="1:14" s="49" customFormat="1" ht="43.5" customHeight="1">
      <c r="A158" s="48" t="s">
        <v>33</v>
      </c>
      <c r="B158" s="60" t="s">
        <v>328</v>
      </c>
      <c r="C158" s="41" t="s">
        <v>428</v>
      </c>
      <c r="D158" s="42"/>
      <c r="E158" s="43" t="s">
        <v>123</v>
      </c>
      <c r="F158" s="64">
        <v>2</v>
      </c>
      <c r="G158" s="45"/>
      <c r="H158" s="46">
        <f>ROUND(G158*F158,2)</f>
        <v>0</v>
      </c>
      <c r="I158" s="8">
        <f ca="1" t="shared" si="15"/>
      </c>
      <c r="J158" s="5" t="str">
        <f t="shared" si="19"/>
        <v>E010In a Trench, Class B Type Sand Bedding, Class 3 Backfillm</v>
      </c>
      <c r="K158" s="6" t="e">
        <f>MATCH(J158,#REF!,0)</f>
        <v>#REF!</v>
      </c>
      <c r="L158" s="7" t="str">
        <f ca="1" t="shared" si="16"/>
        <v>F0</v>
      </c>
      <c r="M158" s="7" t="str">
        <f ca="1" t="shared" si="17"/>
        <v>C2</v>
      </c>
      <c r="N158" s="7" t="str">
        <f ca="1" t="shared" si="18"/>
        <v>C2</v>
      </c>
    </row>
    <row r="159" spans="1:14" s="67" customFormat="1" ht="30" customHeight="1">
      <c r="A159" s="48" t="s">
        <v>45</v>
      </c>
      <c r="B159" s="40" t="s">
        <v>261</v>
      </c>
      <c r="C159" s="65" t="s">
        <v>245</v>
      </c>
      <c r="D159" s="42" t="s">
        <v>6</v>
      </c>
      <c r="E159" s="43"/>
      <c r="F159" s="64"/>
      <c r="G159" s="51"/>
      <c r="H159" s="66"/>
      <c r="I159" s="8" t="str">
        <f ca="1" t="shared" si="15"/>
        <v>LOCKED</v>
      </c>
      <c r="J159" s="5" t="str">
        <f t="shared" si="19"/>
        <v>E032Connecting to Existing ManholeCW 2130-R12</v>
      </c>
      <c r="K159" s="6" t="e">
        <f>MATCH(J159,#REF!,0)</f>
        <v>#REF!</v>
      </c>
      <c r="L159" s="7" t="str">
        <f ca="1" t="shared" si="16"/>
        <v>F0</v>
      </c>
      <c r="M159" s="7" t="str">
        <f ca="1" t="shared" si="17"/>
        <v>G</v>
      </c>
      <c r="N159" s="7" t="str">
        <f ca="1" t="shared" si="18"/>
        <v>C2</v>
      </c>
    </row>
    <row r="160" spans="1:14" s="67" customFormat="1" ht="30" customHeight="1">
      <c r="A160" s="48" t="s">
        <v>46</v>
      </c>
      <c r="B160" s="52" t="s">
        <v>200</v>
      </c>
      <c r="C160" s="65" t="s">
        <v>430</v>
      </c>
      <c r="D160" s="42"/>
      <c r="E160" s="43" t="s">
        <v>122</v>
      </c>
      <c r="F160" s="64">
        <v>4</v>
      </c>
      <c r="G160" s="45"/>
      <c r="H160" s="46">
        <f>ROUND(G160*F160,2)</f>
        <v>0</v>
      </c>
      <c r="I160" s="8">
        <f ca="1" t="shared" si="15"/>
      </c>
      <c r="J160" s="5" t="str">
        <f t="shared" si="19"/>
        <v>E033250 mm Catch Basin Leadeach</v>
      </c>
      <c r="K160" s="6" t="e">
        <f>MATCH(J160,#REF!,0)</f>
        <v>#REF!</v>
      </c>
      <c r="L160" s="7" t="str">
        <f ca="1" t="shared" si="16"/>
        <v>F0</v>
      </c>
      <c r="M160" s="7" t="str">
        <f ca="1" t="shared" si="17"/>
        <v>C2</v>
      </c>
      <c r="N160" s="7" t="str">
        <f ca="1" t="shared" si="18"/>
        <v>C2</v>
      </c>
    </row>
    <row r="161" spans="1:14" ht="36" customHeight="1">
      <c r="A161" s="38"/>
      <c r="B161" s="110"/>
      <c r="C161" s="105" t="s">
        <v>140</v>
      </c>
      <c r="D161" s="102"/>
      <c r="E161" s="109"/>
      <c r="F161" s="103"/>
      <c r="G161" s="96"/>
      <c r="H161" s="104"/>
      <c r="I161" s="8" t="str">
        <f ca="1" t="shared" si="15"/>
        <v>LOCKED</v>
      </c>
      <c r="J161" s="5" t="str">
        <f t="shared" si="19"/>
        <v>ADJUSTMENTS</v>
      </c>
      <c r="K161" s="6" t="e">
        <f>MATCH(J161,#REF!,0)</f>
        <v>#REF!</v>
      </c>
      <c r="L161" s="7" t="str">
        <f ca="1" t="shared" si="16"/>
        <v>G</v>
      </c>
      <c r="M161" s="7" t="str">
        <f ca="1" t="shared" si="17"/>
        <v>C2</v>
      </c>
      <c r="N161" s="7" t="str">
        <f ca="1" t="shared" si="18"/>
        <v>C2</v>
      </c>
    </row>
    <row r="162" spans="1:14" s="49" customFormat="1" ht="43.5" customHeight="1">
      <c r="A162" s="48" t="s">
        <v>153</v>
      </c>
      <c r="B162" s="40" t="s">
        <v>307</v>
      </c>
      <c r="C162" s="41" t="s">
        <v>298</v>
      </c>
      <c r="D162" s="42" t="s">
        <v>10</v>
      </c>
      <c r="E162" s="43" t="s">
        <v>122</v>
      </c>
      <c r="F162" s="64">
        <v>18</v>
      </c>
      <c r="G162" s="45"/>
      <c r="H162" s="46">
        <f>ROUND(G162*F162,2)</f>
        <v>0</v>
      </c>
      <c r="I162" s="8">
        <f ca="1" t="shared" si="15"/>
      </c>
      <c r="J162" s="5" t="str">
        <f t="shared" si="19"/>
        <v>F001Adjustment of Catch Basins / Manholes FramesCW 3210-R7each</v>
      </c>
      <c r="K162" s="6" t="e">
        <f>MATCH(J162,#REF!,0)</f>
        <v>#REF!</v>
      </c>
      <c r="L162" s="7" t="str">
        <f ca="1" t="shared" si="16"/>
        <v>F0</v>
      </c>
      <c r="M162" s="7" t="str">
        <f ca="1" t="shared" si="17"/>
        <v>C2</v>
      </c>
      <c r="N162" s="7" t="str">
        <f ca="1" t="shared" si="18"/>
        <v>C2</v>
      </c>
    </row>
    <row r="163" spans="1:14" s="49" customFormat="1" ht="30" customHeight="1">
      <c r="A163" s="48" t="s">
        <v>154</v>
      </c>
      <c r="B163" s="40" t="s">
        <v>377</v>
      </c>
      <c r="C163" s="41" t="s">
        <v>318</v>
      </c>
      <c r="D163" s="42" t="s">
        <v>6</v>
      </c>
      <c r="E163" s="43"/>
      <c r="F163" s="64"/>
      <c r="G163" s="46"/>
      <c r="H163" s="66"/>
      <c r="I163" s="8" t="str">
        <f ca="1" t="shared" si="15"/>
        <v>LOCKED</v>
      </c>
      <c r="J163" s="5" t="str">
        <f t="shared" si="19"/>
        <v>F002Replacing Existing RisersCW 2130-R12</v>
      </c>
      <c r="K163" s="6" t="e">
        <f>MATCH(J163,#REF!,0)</f>
        <v>#REF!</v>
      </c>
      <c r="L163" s="7" t="str">
        <f ca="1" t="shared" si="16"/>
        <v>F0</v>
      </c>
      <c r="M163" s="7" t="str">
        <f ca="1" t="shared" si="17"/>
        <v>C2</v>
      </c>
      <c r="N163" s="7" t="str">
        <f ca="1" t="shared" si="18"/>
        <v>C2</v>
      </c>
    </row>
    <row r="164" spans="1:14" s="49" customFormat="1" ht="30" customHeight="1">
      <c r="A164" s="48" t="s">
        <v>319</v>
      </c>
      <c r="B164" s="52" t="s">
        <v>200</v>
      </c>
      <c r="C164" s="41" t="s">
        <v>325</v>
      </c>
      <c r="D164" s="42"/>
      <c r="E164" s="43" t="s">
        <v>124</v>
      </c>
      <c r="F164" s="64">
        <v>1</v>
      </c>
      <c r="G164" s="45"/>
      <c r="H164" s="46">
        <f>ROUND(G164*F164,2)</f>
        <v>0</v>
      </c>
      <c r="I164" s="8">
        <f ca="1" t="shared" si="15"/>
      </c>
      <c r="J164" s="5" t="str">
        <f t="shared" si="19"/>
        <v>F002APre-cast Concrete Risersvert. m</v>
      </c>
      <c r="K164" s="6" t="e">
        <f>MATCH(J164,#REF!,0)</f>
        <v>#REF!</v>
      </c>
      <c r="L164" s="7" t="str">
        <f ca="1" t="shared" si="16"/>
        <v>F0</v>
      </c>
      <c r="M164" s="7" t="str">
        <f ca="1" t="shared" si="17"/>
        <v>C2</v>
      </c>
      <c r="N164" s="7" t="str">
        <f ca="1" t="shared" si="18"/>
        <v>C2</v>
      </c>
    </row>
    <row r="165" spans="1:14" s="49" customFormat="1" ht="30" customHeight="1">
      <c r="A165" s="48" t="s">
        <v>320</v>
      </c>
      <c r="B165" s="52" t="s">
        <v>201</v>
      </c>
      <c r="C165" s="41" t="s">
        <v>326</v>
      </c>
      <c r="D165" s="42"/>
      <c r="E165" s="43" t="s">
        <v>124</v>
      </c>
      <c r="F165" s="64">
        <v>1</v>
      </c>
      <c r="G165" s="45"/>
      <c r="H165" s="46">
        <f>ROUND(G165*F165,2)</f>
        <v>0</v>
      </c>
      <c r="I165" s="8">
        <f ca="1" t="shared" si="15"/>
      </c>
      <c r="J165" s="5" t="str">
        <f t="shared" si="19"/>
        <v>F002BBrick Risersvert. m</v>
      </c>
      <c r="K165" s="6" t="e">
        <f>MATCH(J165,#REF!,0)</f>
        <v>#REF!</v>
      </c>
      <c r="L165" s="7" t="str">
        <f ca="1" t="shared" si="16"/>
        <v>F0</v>
      </c>
      <c r="M165" s="7" t="str">
        <f ca="1" t="shared" si="17"/>
        <v>C2</v>
      </c>
      <c r="N165" s="7" t="str">
        <f ca="1" t="shared" si="18"/>
        <v>C2</v>
      </c>
    </row>
    <row r="166" spans="1:14" s="47" customFormat="1" ht="30" customHeight="1">
      <c r="A166" s="48" t="s">
        <v>155</v>
      </c>
      <c r="B166" s="40" t="s">
        <v>431</v>
      </c>
      <c r="C166" s="41" t="s">
        <v>300</v>
      </c>
      <c r="D166" s="42" t="s">
        <v>10</v>
      </c>
      <c r="E166" s="43"/>
      <c r="F166" s="64"/>
      <c r="G166" s="51"/>
      <c r="H166" s="66"/>
      <c r="I166" s="8" t="str">
        <f ca="1" t="shared" si="15"/>
        <v>LOCKED</v>
      </c>
      <c r="J166" s="5" t="str">
        <f t="shared" si="19"/>
        <v>F003Lifter RingsCW 3210-R7</v>
      </c>
      <c r="K166" s="6" t="e">
        <f>MATCH(J166,#REF!,0)</f>
        <v>#REF!</v>
      </c>
      <c r="L166" s="7" t="str">
        <f ca="1" t="shared" si="16"/>
        <v>F0</v>
      </c>
      <c r="M166" s="7" t="str">
        <f ca="1" t="shared" si="17"/>
        <v>G</v>
      </c>
      <c r="N166" s="7" t="str">
        <f ca="1" t="shared" si="18"/>
        <v>C2</v>
      </c>
    </row>
    <row r="167" spans="1:14" s="49" customFormat="1" ht="30" customHeight="1">
      <c r="A167" s="48" t="s">
        <v>156</v>
      </c>
      <c r="B167" s="52" t="s">
        <v>200</v>
      </c>
      <c r="C167" s="41" t="s">
        <v>380</v>
      </c>
      <c r="D167" s="42"/>
      <c r="E167" s="43" t="s">
        <v>122</v>
      </c>
      <c r="F167" s="64">
        <v>7</v>
      </c>
      <c r="G167" s="45"/>
      <c r="H167" s="46">
        <f aca="true" t="shared" si="21" ref="H167:H172">ROUND(G167*F167,2)</f>
        <v>0</v>
      </c>
      <c r="I167" s="8">
        <f ca="1" t="shared" si="15"/>
      </c>
      <c r="J167" s="5" t="str">
        <f t="shared" si="19"/>
        <v>F00438 mmeach</v>
      </c>
      <c r="K167" s="6" t="e">
        <f>MATCH(J167,#REF!,0)</f>
        <v>#REF!</v>
      </c>
      <c r="L167" s="7" t="str">
        <f ca="1" t="shared" si="16"/>
        <v>F0</v>
      </c>
      <c r="M167" s="7" t="str">
        <f ca="1" t="shared" si="17"/>
        <v>C2</v>
      </c>
      <c r="N167" s="7" t="str">
        <f ca="1" t="shared" si="18"/>
        <v>C2</v>
      </c>
    </row>
    <row r="168" spans="1:14" s="49" customFormat="1" ht="30" customHeight="1">
      <c r="A168" s="48" t="s">
        <v>157</v>
      </c>
      <c r="B168" s="52" t="s">
        <v>201</v>
      </c>
      <c r="C168" s="41" t="s">
        <v>381</v>
      </c>
      <c r="D168" s="42"/>
      <c r="E168" s="43" t="s">
        <v>122</v>
      </c>
      <c r="F168" s="64">
        <v>15</v>
      </c>
      <c r="G168" s="45"/>
      <c r="H168" s="46">
        <f t="shared" si="21"/>
        <v>0</v>
      </c>
      <c r="I168" s="8">
        <f ca="1" t="shared" si="15"/>
      </c>
      <c r="J168" s="5" t="str">
        <f t="shared" si="19"/>
        <v>F00551 mmeach</v>
      </c>
      <c r="K168" s="6" t="e">
        <f>MATCH(J168,#REF!,0)</f>
        <v>#REF!</v>
      </c>
      <c r="L168" s="7" t="str">
        <f ca="1" t="shared" si="16"/>
        <v>F0</v>
      </c>
      <c r="M168" s="7" t="str">
        <f ca="1" t="shared" si="17"/>
        <v>C2</v>
      </c>
      <c r="N168" s="7" t="str">
        <f ca="1" t="shared" si="18"/>
        <v>C2</v>
      </c>
    </row>
    <row r="169" spans="1:14" s="49" customFormat="1" ht="30" customHeight="1">
      <c r="A169" s="48" t="s">
        <v>158</v>
      </c>
      <c r="B169" s="52" t="s">
        <v>202</v>
      </c>
      <c r="C169" s="41" t="s">
        <v>382</v>
      </c>
      <c r="D169" s="42"/>
      <c r="E169" s="43" t="s">
        <v>122</v>
      </c>
      <c r="F169" s="64">
        <v>11</v>
      </c>
      <c r="G169" s="45"/>
      <c r="H169" s="46">
        <f t="shared" si="21"/>
        <v>0</v>
      </c>
      <c r="I169" s="8">
        <f ca="1" t="shared" si="15"/>
      </c>
      <c r="J169" s="5" t="str">
        <f t="shared" si="19"/>
        <v>F00664 mmeach</v>
      </c>
      <c r="K169" s="6" t="e">
        <f>MATCH(J169,#REF!,0)</f>
        <v>#REF!</v>
      </c>
      <c r="L169" s="7" t="str">
        <f ca="1" t="shared" si="16"/>
        <v>F0</v>
      </c>
      <c r="M169" s="7" t="str">
        <f ca="1" t="shared" si="17"/>
        <v>C2</v>
      </c>
      <c r="N169" s="7" t="str">
        <f ca="1" t="shared" si="18"/>
        <v>C2</v>
      </c>
    </row>
    <row r="170" spans="1:14" s="49" customFormat="1" ht="30" customHeight="1">
      <c r="A170" s="48" t="s">
        <v>159</v>
      </c>
      <c r="B170" s="52" t="s">
        <v>203</v>
      </c>
      <c r="C170" s="41" t="s">
        <v>383</v>
      </c>
      <c r="D170" s="42"/>
      <c r="E170" s="43" t="s">
        <v>122</v>
      </c>
      <c r="F170" s="64">
        <v>3</v>
      </c>
      <c r="G170" s="45"/>
      <c r="H170" s="46">
        <f t="shared" si="21"/>
        <v>0</v>
      </c>
      <c r="I170" s="8">
        <f ca="1" t="shared" si="15"/>
      </c>
      <c r="J170" s="5" t="str">
        <f t="shared" si="19"/>
        <v>F00776 mmeach</v>
      </c>
      <c r="K170" s="6" t="e">
        <f>MATCH(J170,#REF!,0)</f>
        <v>#REF!</v>
      </c>
      <c r="L170" s="7" t="str">
        <f ca="1" t="shared" si="16"/>
        <v>F0</v>
      </c>
      <c r="M170" s="7" t="str">
        <f ca="1" t="shared" si="17"/>
        <v>C2</v>
      </c>
      <c r="N170" s="7" t="str">
        <f ca="1" t="shared" si="18"/>
        <v>C2</v>
      </c>
    </row>
    <row r="171" spans="1:14" s="47" customFormat="1" ht="30" customHeight="1">
      <c r="A171" s="48" t="s">
        <v>160</v>
      </c>
      <c r="B171" s="40" t="s">
        <v>432</v>
      </c>
      <c r="C171" s="41" t="s">
        <v>299</v>
      </c>
      <c r="D171" s="42" t="s">
        <v>10</v>
      </c>
      <c r="E171" s="43" t="s">
        <v>122</v>
      </c>
      <c r="F171" s="64">
        <v>16</v>
      </c>
      <c r="G171" s="45"/>
      <c r="H171" s="46">
        <f t="shared" si="21"/>
        <v>0</v>
      </c>
      <c r="I171" s="8">
        <f ca="1" t="shared" si="15"/>
      </c>
      <c r="J171" s="5" t="str">
        <f t="shared" si="19"/>
        <v>F009Adjustment of Valve BoxesCW 3210-R7each</v>
      </c>
      <c r="K171" s="6" t="e">
        <f>MATCH(J171,#REF!,0)</f>
        <v>#REF!</v>
      </c>
      <c r="L171" s="7" t="str">
        <f ca="1" t="shared" si="16"/>
        <v>F0</v>
      </c>
      <c r="M171" s="7" t="str">
        <f ca="1" t="shared" si="17"/>
        <v>C2</v>
      </c>
      <c r="N171" s="7" t="str">
        <f ca="1" t="shared" si="18"/>
        <v>C2</v>
      </c>
    </row>
    <row r="172" spans="1:14" s="47" customFormat="1" ht="30" customHeight="1">
      <c r="A172" s="48" t="s">
        <v>257</v>
      </c>
      <c r="B172" s="40" t="s">
        <v>433</v>
      </c>
      <c r="C172" s="41" t="s">
        <v>301</v>
      </c>
      <c r="D172" s="42" t="s">
        <v>10</v>
      </c>
      <c r="E172" s="43" t="s">
        <v>122</v>
      </c>
      <c r="F172" s="64">
        <v>4</v>
      </c>
      <c r="G172" s="45"/>
      <c r="H172" s="46">
        <f t="shared" si="21"/>
        <v>0</v>
      </c>
      <c r="I172" s="8">
        <f ca="1" t="shared" si="15"/>
      </c>
      <c r="J172" s="5" t="str">
        <f t="shared" si="19"/>
        <v>F010Valve Box ExtensionsCW 3210-R7each</v>
      </c>
      <c r="K172" s="6" t="e">
        <f>MATCH(J172,#REF!,0)</f>
        <v>#REF!</v>
      </c>
      <c r="L172" s="7" t="str">
        <f ca="1" t="shared" si="16"/>
        <v>F0</v>
      </c>
      <c r="M172" s="7" t="str">
        <f ca="1" t="shared" si="17"/>
        <v>C2</v>
      </c>
      <c r="N172" s="7" t="str">
        <f ca="1" t="shared" si="18"/>
        <v>C2</v>
      </c>
    </row>
    <row r="173" spans="1:14" ht="36" customHeight="1">
      <c r="A173" s="38"/>
      <c r="B173" s="100"/>
      <c r="C173" s="105" t="s">
        <v>141</v>
      </c>
      <c r="D173" s="102"/>
      <c r="E173" s="106"/>
      <c r="F173" s="102"/>
      <c r="G173" s="96"/>
      <c r="H173" s="104"/>
      <c r="I173" s="8" t="str">
        <f ca="1" t="shared" si="15"/>
        <v>LOCKED</v>
      </c>
      <c r="J173" s="5" t="str">
        <f t="shared" si="19"/>
        <v>LANDSCAPING</v>
      </c>
      <c r="K173" s="6" t="e">
        <f>MATCH(J173,#REF!,0)</f>
        <v>#REF!</v>
      </c>
      <c r="L173" s="7" t="str">
        <f ca="1" t="shared" si="16"/>
        <v>F0</v>
      </c>
      <c r="M173" s="7" t="str">
        <f ca="1" t="shared" si="17"/>
        <v>C2</v>
      </c>
      <c r="N173" s="7" t="str">
        <f ca="1" t="shared" si="18"/>
        <v>C2</v>
      </c>
    </row>
    <row r="174" spans="1:14" s="47" customFormat="1" ht="30" customHeight="1">
      <c r="A174" s="50" t="s">
        <v>161</v>
      </c>
      <c r="B174" s="40" t="s">
        <v>434</v>
      </c>
      <c r="C174" s="41" t="s">
        <v>91</v>
      </c>
      <c r="D174" s="42" t="s">
        <v>11</v>
      </c>
      <c r="E174" s="43"/>
      <c r="F174" s="44"/>
      <c r="G174" s="51"/>
      <c r="H174" s="46"/>
      <c r="I174" s="8" t="str">
        <f ca="1" t="shared" si="15"/>
        <v>LOCKED</v>
      </c>
      <c r="J174" s="5" t="str">
        <f t="shared" si="19"/>
        <v>G001SoddingCW 3510-R9</v>
      </c>
      <c r="K174" s="6" t="e">
        <f>MATCH(J174,#REF!,0)</f>
        <v>#REF!</v>
      </c>
      <c r="L174" s="7" t="str">
        <f ca="1" t="shared" si="16"/>
        <v>F0</v>
      </c>
      <c r="M174" s="7" t="str">
        <f ca="1" t="shared" si="17"/>
        <v>G</v>
      </c>
      <c r="N174" s="7" t="str">
        <f ca="1" t="shared" si="18"/>
        <v>C2</v>
      </c>
    </row>
    <row r="175" spans="1:14" s="49" customFormat="1" ht="30" customHeight="1">
      <c r="A175" s="50" t="s">
        <v>162</v>
      </c>
      <c r="B175" s="52" t="s">
        <v>200</v>
      </c>
      <c r="C175" s="41" t="s">
        <v>384</v>
      </c>
      <c r="D175" s="42"/>
      <c r="E175" s="43" t="s">
        <v>119</v>
      </c>
      <c r="F175" s="44">
        <v>10</v>
      </c>
      <c r="G175" s="45"/>
      <c r="H175" s="46">
        <f>ROUND(G175*F175,2)</f>
        <v>0</v>
      </c>
      <c r="I175" s="8">
        <f ca="1" t="shared" si="15"/>
      </c>
      <c r="J175" s="5" t="str">
        <f t="shared" si="19"/>
        <v>G002width &lt; 600 mmm²</v>
      </c>
      <c r="K175" s="6" t="e">
        <f>MATCH(J175,#REF!,0)</f>
        <v>#REF!</v>
      </c>
      <c r="L175" s="7" t="str">
        <f ca="1" t="shared" si="16"/>
        <v>F0</v>
      </c>
      <c r="M175" s="7" t="str">
        <f ca="1" t="shared" si="17"/>
        <v>C2</v>
      </c>
      <c r="N175" s="7" t="str">
        <f ca="1" t="shared" si="18"/>
        <v>C2</v>
      </c>
    </row>
    <row r="176" spans="1:14" s="49" customFormat="1" ht="30" customHeight="1">
      <c r="A176" s="50" t="s">
        <v>163</v>
      </c>
      <c r="B176" s="52" t="s">
        <v>201</v>
      </c>
      <c r="C176" s="41" t="s">
        <v>385</v>
      </c>
      <c r="D176" s="42"/>
      <c r="E176" s="43" t="s">
        <v>119</v>
      </c>
      <c r="F176" s="44">
        <v>10</v>
      </c>
      <c r="G176" s="45"/>
      <c r="H176" s="46">
        <f>ROUND(G176*F176,2)</f>
        <v>0</v>
      </c>
      <c r="I176" s="8">
        <f ca="1" t="shared" si="15"/>
      </c>
      <c r="J176" s="5" t="str">
        <f t="shared" si="19"/>
        <v>G003width &gt; or = 600 mmm²</v>
      </c>
      <c r="K176" s="6" t="e">
        <f>MATCH(J176,#REF!,0)</f>
        <v>#REF!</v>
      </c>
      <c r="L176" s="7" t="str">
        <f ca="1" t="shared" si="16"/>
        <v>F0</v>
      </c>
      <c r="M176" s="7" t="str">
        <f ca="1" t="shared" si="17"/>
        <v>C2</v>
      </c>
      <c r="N176" s="7" t="str">
        <f ca="1" t="shared" si="18"/>
        <v>C2</v>
      </c>
    </row>
    <row r="177" spans="1:14" s="49" customFormat="1" ht="30" customHeight="1">
      <c r="A177" s="50" t="s">
        <v>375</v>
      </c>
      <c r="B177" s="40" t="s">
        <v>435</v>
      </c>
      <c r="C177" s="41" t="s">
        <v>4</v>
      </c>
      <c r="D177" s="42" t="s">
        <v>293</v>
      </c>
      <c r="E177" s="43" t="s">
        <v>119</v>
      </c>
      <c r="F177" s="44">
        <v>750</v>
      </c>
      <c r="G177" s="45"/>
      <c r="H177" s="46">
        <f>ROUND(G177*F177,2)</f>
        <v>0</v>
      </c>
      <c r="I177" s="8">
        <f ca="1" t="shared" si="15"/>
      </c>
      <c r="J177" s="5" t="str">
        <f t="shared" si="19"/>
        <v>G005Salt Tolerant Grass Seedingm²</v>
      </c>
      <c r="K177" s="6" t="e">
        <f>MATCH(J177,#REF!,0)</f>
        <v>#REF!</v>
      </c>
      <c r="L177" s="7" t="str">
        <f ca="1" t="shared" si="16"/>
        <v>F0</v>
      </c>
      <c r="M177" s="7" t="str">
        <f ca="1" t="shared" si="17"/>
        <v>C2</v>
      </c>
      <c r="N177" s="7" t="str">
        <f ca="1" t="shared" si="18"/>
        <v>C2</v>
      </c>
    </row>
    <row r="178" spans="1:14" s="37" customFormat="1" ht="30" customHeight="1" thickBot="1">
      <c r="A178" s="80"/>
      <c r="B178" s="112" t="str">
        <f>B81</f>
        <v>B</v>
      </c>
      <c r="C178" s="157" t="str">
        <f>C81</f>
        <v>Archibald St. - Plinguet to #80 Archibald - Regional Street Minor Asphalt Repairs and Plinguet Intersection Improvement</v>
      </c>
      <c r="D178" s="158"/>
      <c r="E178" s="158"/>
      <c r="F178" s="159"/>
      <c r="G178" s="117" t="s">
        <v>417</v>
      </c>
      <c r="H178" s="117">
        <f>SUM(H81:H177)</f>
        <v>0</v>
      </c>
      <c r="I178" s="8" t="str">
        <f ca="1" t="shared" si="15"/>
        <v>LOCKED</v>
      </c>
      <c r="J178" s="5" t="str">
        <f t="shared" si="19"/>
        <v>Archibald St. - Plinguet to #80 Archibald - Regional Street Minor Asphalt Repairs and Plinguet Intersection Improvement</v>
      </c>
      <c r="K178" s="6" t="e">
        <f>MATCH(J178,#REF!,0)</f>
        <v>#REF!</v>
      </c>
      <c r="L178" s="7" t="str">
        <f ca="1" t="shared" si="16"/>
        <v>G</v>
      </c>
      <c r="M178" s="7" t="str">
        <f ca="1" t="shared" si="17"/>
        <v>C2</v>
      </c>
      <c r="N178" s="7" t="str">
        <f ca="1" t="shared" si="18"/>
        <v>C2</v>
      </c>
    </row>
    <row r="179" spans="1:14" s="37" customFormat="1" ht="30" customHeight="1" thickTop="1">
      <c r="A179" s="36"/>
      <c r="B179" s="97" t="s">
        <v>213</v>
      </c>
      <c r="C179" s="160" t="s">
        <v>436</v>
      </c>
      <c r="D179" s="161"/>
      <c r="E179" s="161"/>
      <c r="F179" s="162"/>
      <c r="G179" s="114"/>
      <c r="H179" s="115"/>
      <c r="I179" s="8" t="str">
        <f ca="1" t="shared" si="15"/>
        <v>LOCKED</v>
      </c>
      <c r="J179" s="5" t="str">
        <f t="shared" si="19"/>
        <v>Archibald St. and Mission St. Intersection - East Side Improvements</v>
      </c>
      <c r="K179" s="6" t="e">
        <f>MATCH(J179,#REF!,0)</f>
        <v>#REF!</v>
      </c>
      <c r="L179" s="7" t="str">
        <f ca="1" t="shared" si="16"/>
        <v>G</v>
      </c>
      <c r="M179" s="7" t="str">
        <f ca="1" t="shared" si="17"/>
        <v>C2</v>
      </c>
      <c r="N179" s="7" t="str">
        <f ca="1" t="shared" si="18"/>
        <v>C2</v>
      </c>
    </row>
    <row r="180" spans="1:14" ht="36" customHeight="1">
      <c r="A180" s="38"/>
      <c r="B180" s="100"/>
      <c r="C180" s="101" t="s">
        <v>136</v>
      </c>
      <c r="D180" s="102"/>
      <c r="E180" s="103" t="s">
        <v>114</v>
      </c>
      <c r="F180" s="103" t="s">
        <v>114</v>
      </c>
      <c r="G180" s="96" t="s">
        <v>114</v>
      </c>
      <c r="H180" s="104"/>
      <c r="I180" s="8" t="str">
        <f ca="1" t="shared" si="15"/>
        <v>LOCKED</v>
      </c>
      <c r="J180" s="5" t="str">
        <f t="shared" si="19"/>
        <v>EARTH AND BASE WORKS</v>
      </c>
      <c r="K180" s="6" t="e">
        <f>MATCH(J180,#REF!,0)</f>
        <v>#REF!</v>
      </c>
      <c r="L180" s="7" t="str">
        <f ca="1" t="shared" si="16"/>
        <v>G</v>
      </c>
      <c r="M180" s="7" t="str">
        <f ca="1" t="shared" si="17"/>
        <v>C2</v>
      </c>
      <c r="N180" s="7" t="str">
        <f ca="1" t="shared" si="18"/>
        <v>C2</v>
      </c>
    </row>
    <row r="181" spans="1:14" s="47" customFormat="1" ht="30" customHeight="1">
      <c r="A181" s="48" t="s">
        <v>253</v>
      </c>
      <c r="B181" s="40" t="s">
        <v>74</v>
      </c>
      <c r="C181" s="41" t="s">
        <v>61</v>
      </c>
      <c r="D181" s="42" t="s">
        <v>398</v>
      </c>
      <c r="E181" s="43" t="s">
        <v>120</v>
      </c>
      <c r="F181" s="44">
        <v>1350</v>
      </c>
      <c r="G181" s="45"/>
      <c r="H181" s="46">
        <f>ROUND(G181*F181,2)</f>
        <v>0</v>
      </c>
      <c r="I181" s="8">
        <f ca="1" t="shared" si="15"/>
      </c>
      <c r="J181" s="5" t="str">
        <f t="shared" si="19"/>
        <v>A003ExcavationCW 3110-R18m³</v>
      </c>
      <c r="K181" s="6" t="e">
        <f>MATCH(J181,#REF!,0)</f>
        <v>#REF!</v>
      </c>
      <c r="L181" s="7" t="str">
        <f ca="1" t="shared" si="16"/>
        <v>F0</v>
      </c>
      <c r="M181" s="7" t="str">
        <f ca="1" t="shared" si="17"/>
        <v>C2</v>
      </c>
      <c r="N181" s="7" t="str">
        <f ca="1" t="shared" si="18"/>
        <v>C2</v>
      </c>
    </row>
    <row r="182" spans="1:14" s="49" customFormat="1" ht="30" customHeight="1">
      <c r="A182" s="39" t="s">
        <v>164</v>
      </c>
      <c r="B182" s="40" t="s">
        <v>76</v>
      </c>
      <c r="C182" s="41" t="s">
        <v>52</v>
      </c>
      <c r="D182" s="42" t="s">
        <v>398</v>
      </c>
      <c r="E182" s="43" t="s">
        <v>119</v>
      </c>
      <c r="F182" s="44">
        <v>1860</v>
      </c>
      <c r="G182" s="45"/>
      <c r="H182" s="46">
        <f>ROUND(G182*F182,2)</f>
        <v>0</v>
      </c>
      <c r="I182" s="8">
        <f ca="1" t="shared" si="15"/>
      </c>
      <c r="J182" s="5" t="str">
        <f t="shared" si="19"/>
        <v>A004Sub-Grade CompactionCW 3110-R18m²</v>
      </c>
      <c r="K182" s="6" t="e">
        <f>MATCH(J182,#REF!,0)</f>
        <v>#REF!</v>
      </c>
      <c r="L182" s="7" t="str">
        <f ca="1" t="shared" si="16"/>
        <v>F0</v>
      </c>
      <c r="M182" s="7" t="str">
        <f ca="1" t="shared" si="17"/>
        <v>C2</v>
      </c>
      <c r="N182" s="7" t="str">
        <f ca="1" t="shared" si="18"/>
        <v>C2</v>
      </c>
    </row>
    <row r="183" spans="1:14" s="47" customFormat="1" ht="32.25" customHeight="1">
      <c r="A183" s="39" t="s">
        <v>165</v>
      </c>
      <c r="B183" s="40" t="s">
        <v>77</v>
      </c>
      <c r="C183" s="41" t="s">
        <v>63</v>
      </c>
      <c r="D183" s="42" t="s">
        <v>398</v>
      </c>
      <c r="E183" s="43"/>
      <c r="F183" s="44"/>
      <c r="G183" s="51"/>
      <c r="H183" s="46"/>
      <c r="I183" s="8" t="str">
        <f ca="1" t="shared" si="15"/>
        <v>LOCKED</v>
      </c>
      <c r="J183" s="5" t="str">
        <f t="shared" si="19"/>
        <v>A007Crushed Sub-base MaterialCW 3110-R18</v>
      </c>
      <c r="K183" s="6" t="e">
        <f>MATCH(J183,#REF!,0)</f>
        <v>#REF!</v>
      </c>
      <c r="L183" s="7" t="str">
        <f ca="1" t="shared" si="16"/>
        <v>F0</v>
      </c>
      <c r="M183" s="7" t="str">
        <f ca="1" t="shared" si="17"/>
        <v>G</v>
      </c>
      <c r="N183" s="7" t="str">
        <f ca="1" t="shared" si="18"/>
        <v>C2</v>
      </c>
    </row>
    <row r="184" spans="1:14" s="47" customFormat="1" ht="42" customHeight="1">
      <c r="A184" s="39" t="s">
        <v>392</v>
      </c>
      <c r="B184" s="52" t="s">
        <v>200</v>
      </c>
      <c r="C184" s="41" t="s">
        <v>386</v>
      </c>
      <c r="D184" s="42" t="s">
        <v>114</v>
      </c>
      <c r="E184" s="43" t="s">
        <v>121</v>
      </c>
      <c r="F184" s="44">
        <v>690</v>
      </c>
      <c r="G184" s="45"/>
      <c r="H184" s="46">
        <f>ROUND(G184*F184,2)</f>
        <v>0</v>
      </c>
      <c r="I184" s="8">
        <f ca="1" t="shared" si="15"/>
      </c>
      <c r="J184" s="5" t="str">
        <f t="shared" si="19"/>
        <v>A007A50 mmtonne</v>
      </c>
      <c r="K184" s="6" t="e">
        <f>MATCH(J184,#REF!,0)</f>
        <v>#REF!</v>
      </c>
      <c r="L184" s="7" t="str">
        <f ca="1" t="shared" si="16"/>
        <v>F0</v>
      </c>
      <c r="M184" s="7" t="str">
        <f ca="1" t="shared" si="17"/>
        <v>C2</v>
      </c>
      <c r="N184" s="7" t="str">
        <f ca="1" t="shared" si="18"/>
        <v>C2</v>
      </c>
    </row>
    <row r="185" spans="1:14" s="47" customFormat="1" ht="41.25" customHeight="1">
      <c r="A185" s="48" t="s">
        <v>389</v>
      </c>
      <c r="B185" s="52" t="s">
        <v>201</v>
      </c>
      <c r="C185" s="41" t="s">
        <v>387</v>
      </c>
      <c r="D185" s="42" t="s">
        <v>114</v>
      </c>
      <c r="E185" s="43" t="s">
        <v>121</v>
      </c>
      <c r="F185" s="44">
        <v>1420</v>
      </c>
      <c r="G185" s="45"/>
      <c r="H185" s="46">
        <f>ROUND(G185*F185,2)</f>
        <v>0</v>
      </c>
      <c r="I185" s="8">
        <f ca="1" t="shared" si="15"/>
      </c>
      <c r="J185" s="5" t="str">
        <f t="shared" si="19"/>
        <v>A035A100 mmtonne</v>
      </c>
      <c r="K185" s="6" t="e">
        <f>MATCH(J185,#REF!,0)</f>
        <v>#REF!</v>
      </c>
      <c r="L185" s="7" t="str">
        <f ca="1" t="shared" si="16"/>
        <v>F0</v>
      </c>
      <c r="M185" s="7" t="str">
        <f ca="1" t="shared" si="17"/>
        <v>C2</v>
      </c>
      <c r="N185" s="7" t="str">
        <f ca="1" t="shared" si="18"/>
        <v>C2</v>
      </c>
    </row>
    <row r="186" spans="1:14" s="47" customFormat="1" ht="63" customHeight="1">
      <c r="A186" s="39" t="s">
        <v>166</v>
      </c>
      <c r="B186" s="40" t="s">
        <v>78</v>
      </c>
      <c r="C186" s="41" t="s">
        <v>187</v>
      </c>
      <c r="D186" s="42" t="s">
        <v>398</v>
      </c>
      <c r="E186" s="43" t="s">
        <v>120</v>
      </c>
      <c r="F186" s="44">
        <v>325</v>
      </c>
      <c r="G186" s="45"/>
      <c r="H186" s="46">
        <f>ROUND(G186*F186,2)</f>
        <v>0</v>
      </c>
      <c r="I186" s="8">
        <f ca="1" t="shared" si="15"/>
      </c>
      <c r="J186" s="5" t="str">
        <f t="shared" si="19"/>
        <v>A010Supplying and Placing Base Course MaterialCW 3110-R18m³</v>
      </c>
      <c r="K186" s="6" t="e">
        <f>MATCH(J186,#REF!,0)</f>
        <v>#REF!</v>
      </c>
      <c r="L186" s="7" t="str">
        <f ca="1" t="shared" si="16"/>
        <v>F0</v>
      </c>
      <c r="M186" s="7" t="str">
        <f ca="1" t="shared" si="17"/>
        <v>C2</v>
      </c>
      <c r="N186" s="7" t="str">
        <f ca="1" t="shared" si="18"/>
        <v>C2</v>
      </c>
    </row>
    <row r="187" spans="1:14" s="49" customFormat="1" ht="30" customHeight="1">
      <c r="A187" s="48" t="s">
        <v>167</v>
      </c>
      <c r="B187" s="40" t="s">
        <v>79</v>
      </c>
      <c r="C187" s="41" t="s">
        <v>68</v>
      </c>
      <c r="D187" s="42" t="s">
        <v>398</v>
      </c>
      <c r="E187" s="43" t="s">
        <v>119</v>
      </c>
      <c r="F187" s="44">
        <v>230</v>
      </c>
      <c r="G187" s="45"/>
      <c r="H187" s="46">
        <f>ROUND(G187*F187,2)</f>
        <v>0</v>
      </c>
      <c r="I187" s="8">
        <f ca="1" t="shared" si="15"/>
      </c>
      <c r="J187" s="5" t="str">
        <f t="shared" si="19"/>
        <v>A012Grading of BoulevardsCW 3110-R18m²</v>
      </c>
      <c r="K187" s="6" t="e">
        <f>MATCH(J187,#REF!,0)</f>
        <v>#REF!</v>
      </c>
      <c r="L187" s="7" t="str">
        <f ca="1" t="shared" si="16"/>
        <v>F0</v>
      </c>
      <c r="M187" s="7" t="str">
        <f ca="1" t="shared" si="17"/>
        <v>C2</v>
      </c>
      <c r="N187" s="7" t="str">
        <f ca="1" t="shared" si="18"/>
        <v>C2</v>
      </c>
    </row>
    <row r="188" spans="1:14" s="47" customFormat="1" ht="30" customHeight="1">
      <c r="A188" s="39" t="s">
        <v>168</v>
      </c>
      <c r="B188" s="40" t="s">
        <v>217</v>
      </c>
      <c r="C188" s="41" t="s">
        <v>188</v>
      </c>
      <c r="D188" s="42" t="s">
        <v>398</v>
      </c>
      <c r="E188" s="43"/>
      <c r="F188" s="44"/>
      <c r="G188" s="51"/>
      <c r="H188" s="46"/>
      <c r="I188" s="8" t="str">
        <f ca="1" t="shared" si="15"/>
        <v>LOCKED</v>
      </c>
      <c r="J188" s="5" t="str">
        <f t="shared" si="19"/>
        <v>A016Removal of Existing Concrete BasesCW 3110-R18</v>
      </c>
      <c r="K188" s="6" t="e">
        <f>MATCH(J188,#REF!,0)</f>
        <v>#REF!</v>
      </c>
      <c r="L188" s="7" t="str">
        <f ca="1" t="shared" si="16"/>
        <v>F0</v>
      </c>
      <c r="M188" s="7" t="str">
        <f ca="1" t="shared" si="17"/>
        <v>G</v>
      </c>
      <c r="N188" s="7" t="str">
        <f ca="1" t="shared" si="18"/>
        <v>C2</v>
      </c>
    </row>
    <row r="189" spans="1:14" s="47" customFormat="1" ht="30" customHeight="1">
      <c r="A189" s="48" t="s">
        <v>169</v>
      </c>
      <c r="B189" s="52" t="s">
        <v>200</v>
      </c>
      <c r="C189" s="41" t="s">
        <v>378</v>
      </c>
      <c r="D189" s="42" t="s">
        <v>114</v>
      </c>
      <c r="E189" s="43" t="s">
        <v>122</v>
      </c>
      <c r="F189" s="44">
        <v>2</v>
      </c>
      <c r="G189" s="45"/>
      <c r="H189" s="46">
        <f>ROUND(G189*F189,2)</f>
        <v>0</v>
      </c>
      <c r="I189" s="8">
        <f ca="1" t="shared" si="15"/>
      </c>
      <c r="J189" s="5" t="str">
        <f t="shared" si="19"/>
        <v>A017600 mm Diameter or Lesseach</v>
      </c>
      <c r="K189" s="6" t="e">
        <f>MATCH(J189,#REF!,0)</f>
        <v>#REF!</v>
      </c>
      <c r="L189" s="7" t="str">
        <f ca="1" t="shared" si="16"/>
        <v>F0</v>
      </c>
      <c r="M189" s="7" t="str">
        <f ca="1" t="shared" si="17"/>
        <v>C2</v>
      </c>
      <c r="N189" s="7" t="str">
        <f ca="1" t="shared" si="18"/>
        <v>C2</v>
      </c>
    </row>
    <row r="190" spans="1:14" s="49" customFormat="1" ht="43.5" customHeight="1">
      <c r="A190" s="39" t="s">
        <v>170</v>
      </c>
      <c r="B190" s="40" t="s">
        <v>218</v>
      </c>
      <c r="C190" s="41" t="s">
        <v>343</v>
      </c>
      <c r="D190" s="42" t="s">
        <v>0</v>
      </c>
      <c r="E190" s="43" t="s">
        <v>119</v>
      </c>
      <c r="F190" s="44">
        <v>1860</v>
      </c>
      <c r="G190" s="45"/>
      <c r="H190" s="46">
        <f>ROUND(G190*F190,2)</f>
        <v>0</v>
      </c>
      <c r="I190" s="8">
        <f ca="1" t="shared" si="15"/>
      </c>
      <c r="J190" s="5" t="str">
        <f t="shared" si="19"/>
        <v>A022Separation Geotextile FabricCW 3130-R4m²</v>
      </c>
      <c r="K190" s="6" t="e">
        <f>MATCH(J190,#REF!,0)</f>
        <v>#REF!</v>
      </c>
      <c r="L190" s="7" t="str">
        <f ca="1" t="shared" si="16"/>
        <v>F0</v>
      </c>
      <c r="M190" s="7" t="str">
        <f ca="1" t="shared" si="17"/>
        <v>C2</v>
      </c>
      <c r="N190" s="7" t="str">
        <f ca="1" t="shared" si="18"/>
        <v>C2</v>
      </c>
    </row>
    <row r="191" spans="1:14" s="49" customFormat="1" ht="43.5" customHeight="1">
      <c r="A191" s="39" t="s">
        <v>344</v>
      </c>
      <c r="B191" s="40" t="s">
        <v>219</v>
      </c>
      <c r="C191" s="41" t="s">
        <v>345</v>
      </c>
      <c r="D191" s="42" t="s">
        <v>1</v>
      </c>
      <c r="E191" s="43" t="s">
        <v>119</v>
      </c>
      <c r="F191" s="44">
        <v>186</v>
      </c>
      <c r="G191" s="45"/>
      <c r="H191" s="46">
        <f>ROUND(G191*F191,2)</f>
        <v>0</v>
      </c>
      <c r="I191" s="8">
        <f ca="1" t="shared" si="15"/>
      </c>
      <c r="J191" s="5" t="str">
        <f t="shared" si="19"/>
        <v>A022ASupply and Install GeogridCW 3135-R1m²</v>
      </c>
      <c r="K191" s="6" t="e">
        <f>MATCH(J191,#REF!,0)</f>
        <v>#REF!</v>
      </c>
      <c r="L191" s="7" t="str">
        <f ca="1" t="shared" si="16"/>
        <v>F0</v>
      </c>
      <c r="M191" s="7" t="str">
        <f ca="1" t="shared" si="17"/>
        <v>C2</v>
      </c>
      <c r="N191" s="7" t="str">
        <f ca="1" t="shared" si="18"/>
        <v>C2</v>
      </c>
    </row>
    <row r="192" spans="1:14" ht="36" customHeight="1">
      <c r="A192" s="38"/>
      <c r="B192" s="100"/>
      <c r="C192" s="105" t="s">
        <v>411</v>
      </c>
      <c r="D192" s="102"/>
      <c r="E192" s="106"/>
      <c r="F192" s="102"/>
      <c r="G192" s="96"/>
      <c r="H192" s="104"/>
      <c r="I192" s="8" t="str">
        <f ca="1" t="shared" si="15"/>
        <v>LOCKED</v>
      </c>
      <c r="J192" s="5" t="str">
        <f t="shared" si="19"/>
        <v>ROADWORKS - RENEWALS</v>
      </c>
      <c r="K192" s="6" t="e">
        <f>MATCH(J192,#REF!,0)</f>
        <v>#REF!</v>
      </c>
      <c r="L192" s="7" t="str">
        <f ca="1" t="shared" si="16"/>
        <v>F0</v>
      </c>
      <c r="M192" s="7" t="str">
        <f ca="1" t="shared" si="17"/>
        <v>C2</v>
      </c>
      <c r="N192" s="7" t="str">
        <f ca="1" t="shared" si="18"/>
        <v>C2</v>
      </c>
    </row>
    <row r="193" spans="1:14" s="47" customFormat="1" ht="30" customHeight="1">
      <c r="A193" s="50" t="s">
        <v>216</v>
      </c>
      <c r="B193" s="40" t="s">
        <v>220</v>
      </c>
      <c r="C193" s="41" t="s">
        <v>184</v>
      </c>
      <c r="D193" s="42" t="s">
        <v>398</v>
      </c>
      <c r="E193" s="43"/>
      <c r="F193" s="44"/>
      <c r="G193" s="51"/>
      <c r="H193" s="46"/>
      <c r="I193" s="8" t="str">
        <f ca="1" t="shared" si="15"/>
        <v>LOCKED</v>
      </c>
      <c r="J193" s="5" t="str">
        <f t="shared" si="19"/>
        <v>B001Pavement RemovalCW 3110-R18</v>
      </c>
      <c r="K193" s="6" t="e">
        <f>MATCH(J193,#REF!,0)</f>
        <v>#REF!</v>
      </c>
      <c r="L193" s="7" t="str">
        <f ca="1" t="shared" si="16"/>
        <v>F0</v>
      </c>
      <c r="M193" s="7" t="str">
        <f ca="1" t="shared" si="17"/>
        <v>G</v>
      </c>
      <c r="N193" s="7" t="str">
        <f ca="1" t="shared" si="18"/>
        <v>C2</v>
      </c>
    </row>
    <row r="194" spans="1:14" s="49" customFormat="1" ht="30" customHeight="1">
      <c r="A194" s="50" t="s">
        <v>171</v>
      </c>
      <c r="B194" s="52" t="s">
        <v>200</v>
      </c>
      <c r="C194" s="41" t="s">
        <v>186</v>
      </c>
      <c r="D194" s="42" t="s">
        <v>114</v>
      </c>
      <c r="E194" s="43" t="s">
        <v>119</v>
      </c>
      <c r="F194" s="44">
        <v>635</v>
      </c>
      <c r="G194" s="45"/>
      <c r="H194" s="46">
        <f>ROUND(G194*F194,2)</f>
        <v>0</v>
      </c>
      <c r="I194" s="8">
        <f ca="1" t="shared" si="15"/>
      </c>
      <c r="J194" s="5" t="str">
        <f t="shared" si="19"/>
        <v>B003Asphalt Pavementm²</v>
      </c>
      <c r="K194" s="6" t="e">
        <f>MATCH(J194,#REF!,0)</f>
        <v>#REF!</v>
      </c>
      <c r="L194" s="7" t="str">
        <f ca="1" t="shared" si="16"/>
        <v>F0</v>
      </c>
      <c r="M194" s="7" t="str">
        <f ca="1" t="shared" si="17"/>
        <v>C2</v>
      </c>
      <c r="N194" s="7" t="str">
        <f ca="1" t="shared" si="18"/>
        <v>C2</v>
      </c>
    </row>
    <row r="195" spans="1:14" s="49" customFormat="1" ht="30" customHeight="1">
      <c r="A195" s="50" t="s">
        <v>174</v>
      </c>
      <c r="B195" s="40" t="s">
        <v>221</v>
      </c>
      <c r="C195" s="41" t="s">
        <v>103</v>
      </c>
      <c r="D195" s="42" t="s">
        <v>399</v>
      </c>
      <c r="E195" s="43"/>
      <c r="F195" s="44"/>
      <c r="G195" s="51"/>
      <c r="H195" s="46"/>
      <c r="I195" s="8" t="str">
        <f ca="1" t="shared" si="15"/>
        <v>LOCKED</v>
      </c>
      <c r="J195" s="5" t="str">
        <f t="shared" si="19"/>
        <v>B094Drilled DowelsCW 3230-R8</v>
      </c>
      <c r="K195" s="6" t="e">
        <f>MATCH(J195,#REF!,0)</f>
        <v>#REF!</v>
      </c>
      <c r="L195" s="7" t="str">
        <f ca="1" t="shared" si="16"/>
        <v>F0</v>
      </c>
      <c r="M195" s="7" t="str">
        <f ca="1" t="shared" si="17"/>
        <v>G</v>
      </c>
      <c r="N195" s="7" t="str">
        <f ca="1" t="shared" si="18"/>
        <v>C2</v>
      </c>
    </row>
    <row r="196" spans="1:14" s="49" customFormat="1" ht="30" customHeight="1">
      <c r="A196" s="50" t="s">
        <v>175</v>
      </c>
      <c r="B196" s="52" t="s">
        <v>200</v>
      </c>
      <c r="C196" s="41" t="s">
        <v>129</v>
      </c>
      <c r="D196" s="42" t="s">
        <v>114</v>
      </c>
      <c r="E196" s="43" t="s">
        <v>122</v>
      </c>
      <c r="F196" s="44">
        <v>267</v>
      </c>
      <c r="G196" s="45"/>
      <c r="H196" s="46">
        <f>ROUND(G196*F196,2)</f>
        <v>0</v>
      </c>
      <c r="I196" s="8">
        <f ca="1" t="shared" si="15"/>
      </c>
      <c r="J196" s="5" t="str">
        <f t="shared" si="19"/>
        <v>B09519.1 mm Diametereach</v>
      </c>
      <c r="K196" s="6" t="e">
        <f>MATCH(J196,#REF!,0)</f>
        <v>#REF!</v>
      </c>
      <c r="L196" s="7" t="str">
        <f ca="1" t="shared" si="16"/>
        <v>F0</v>
      </c>
      <c r="M196" s="7" t="str">
        <f ca="1" t="shared" si="17"/>
        <v>C2</v>
      </c>
      <c r="N196" s="7" t="str">
        <f ca="1" t="shared" si="18"/>
        <v>C2</v>
      </c>
    </row>
    <row r="197" spans="1:14" s="47" customFormat="1" ht="43.5" customHeight="1">
      <c r="A197" s="50" t="s">
        <v>357</v>
      </c>
      <c r="B197" s="40" t="s">
        <v>222</v>
      </c>
      <c r="C197" s="41" t="s">
        <v>189</v>
      </c>
      <c r="D197" s="42" t="s">
        <v>2</v>
      </c>
      <c r="E197" s="43"/>
      <c r="F197" s="44"/>
      <c r="G197" s="51"/>
      <c r="H197" s="46"/>
      <c r="I197" s="8" t="str">
        <f aca="true" ca="1" t="shared" si="22" ref="I197:I260">IF(CELL("protect",$G197)=1,"LOCKED","")</f>
        <v>LOCKED</v>
      </c>
      <c r="J197" s="5" t="str">
        <f t="shared" si="19"/>
        <v>B100rMiscellaneous Concrete Slab RemovalCW 3235-R9</v>
      </c>
      <c r="K197" s="6" t="e">
        <f>MATCH(J197,#REF!,0)</f>
        <v>#REF!</v>
      </c>
      <c r="L197" s="7" t="str">
        <f aca="true" ca="1" t="shared" si="23" ref="L197:L260">CELL("format",$F197)</f>
        <v>F0</v>
      </c>
      <c r="M197" s="7" t="str">
        <f aca="true" ca="1" t="shared" si="24" ref="M197:M260">CELL("format",$G197)</f>
        <v>G</v>
      </c>
      <c r="N197" s="7" t="str">
        <f aca="true" ca="1" t="shared" si="25" ref="N197:N260">CELL("format",$H197)</f>
        <v>C2</v>
      </c>
    </row>
    <row r="198" spans="1:14" s="49" customFormat="1" ht="30" customHeight="1">
      <c r="A198" s="50" t="s">
        <v>359</v>
      </c>
      <c r="B198" s="52" t="s">
        <v>200</v>
      </c>
      <c r="C198" s="41" t="s">
        <v>5</v>
      </c>
      <c r="D198" s="42" t="s">
        <v>114</v>
      </c>
      <c r="E198" s="43" t="s">
        <v>119</v>
      </c>
      <c r="F198" s="44">
        <v>75</v>
      </c>
      <c r="G198" s="45"/>
      <c r="H198" s="46">
        <f>ROUND(G198*F198,2)</f>
        <v>0</v>
      </c>
      <c r="I198" s="8">
        <f ca="1" t="shared" si="22"/>
      </c>
      <c r="J198" s="5" t="str">
        <f t="shared" si="19"/>
        <v>B104r100 mm Sidewalkm²</v>
      </c>
      <c r="K198" s="6" t="e">
        <f>MATCH(J198,#REF!,0)</f>
        <v>#REF!</v>
      </c>
      <c r="L198" s="7" t="str">
        <f ca="1" t="shared" si="23"/>
        <v>F0</v>
      </c>
      <c r="M198" s="7" t="str">
        <f ca="1" t="shared" si="24"/>
        <v>C2</v>
      </c>
      <c r="N198" s="7" t="str">
        <f ca="1" t="shared" si="25"/>
        <v>C2</v>
      </c>
    </row>
    <row r="199" spans="1:14" s="47" customFormat="1" ht="30" customHeight="1">
      <c r="A199" s="50" t="s">
        <v>366</v>
      </c>
      <c r="B199" s="40" t="s">
        <v>347</v>
      </c>
      <c r="C199" s="41" t="s">
        <v>195</v>
      </c>
      <c r="D199" s="42" t="s">
        <v>396</v>
      </c>
      <c r="E199" s="43"/>
      <c r="F199" s="44"/>
      <c r="G199" s="51"/>
      <c r="H199" s="46"/>
      <c r="I199" s="8" t="str">
        <f ca="1" t="shared" si="22"/>
        <v>LOCKED</v>
      </c>
      <c r="J199" s="5" t="str">
        <f aca="true" t="shared" si="26" ref="J199:J262">CLEAN(CONCATENATE(TRIM($A199),TRIM($C199),IF(LEFT($D199)&lt;&gt;"E",TRIM($D199),),TRIM($E199)))</f>
        <v>B126rConcrete Curb RemovalCW 3240-R10</v>
      </c>
      <c r="K199" s="6" t="e">
        <f>MATCH(J199,#REF!,0)</f>
        <v>#REF!</v>
      </c>
      <c r="L199" s="7" t="str">
        <f ca="1" t="shared" si="23"/>
        <v>F0</v>
      </c>
      <c r="M199" s="7" t="str">
        <f ca="1" t="shared" si="24"/>
        <v>G</v>
      </c>
      <c r="N199" s="7" t="str">
        <f ca="1" t="shared" si="25"/>
        <v>C2</v>
      </c>
    </row>
    <row r="200" spans="1:14" s="49" customFormat="1" ht="30" customHeight="1">
      <c r="A200" s="50" t="s">
        <v>367</v>
      </c>
      <c r="B200" s="52" t="s">
        <v>200</v>
      </c>
      <c r="C200" s="41" t="s">
        <v>419</v>
      </c>
      <c r="D200" s="42" t="s">
        <v>114</v>
      </c>
      <c r="E200" s="43" t="s">
        <v>123</v>
      </c>
      <c r="F200" s="44">
        <v>70</v>
      </c>
      <c r="G200" s="45"/>
      <c r="H200" s="46">
        <f>ROUND(G200*F200,2)</f>
        <v>0</v>
      </c>
      <c r="I200" s="8">
        <f ca="1" t="shared" si="22"/>
      </c>
      <c r="J200" s="5" t="str">
        <f t="shared" si="26"/>
        <v>B127rBarrier Separatem</v>
      </c>
      <c r="K200" s="6" t="e">
        <f>MATCH(J200,#REF!,0)</f>
        <v>#REF!</v>
      </c>
      <c r="L200" s="7" t="str">
        <f ca="1" t="shared" si="23"/>
        <v>F0</v>
      </c>
      <c r="M200" s="7" t="str">
        <f ca="1" t="shared" si="24"/>
        <v>C2</v>
      </c>
      <c r="N200" s="7" t="str">
        <f ca="1" t="shared" si="25"/>
        <v>C2</v>
      </c>
    </row>
    <row r="201" spans="1:14" s="49" customFormat="1" ht="30" customHeight="1">
      <c r="A201" s="50" t="s">
        <v>376</v>
      </c>
      <c r="B201" s="40" t="s">
        <v>437</v>
      </c>
      <c r="C201" s="41" t="s">
        <v>393</v>
      </c>
      <c r="D201" s="42" t="s">
        <v>402</v>
      </c>
      <c r="E201" s="43"/>
      <c r="F201" s="64"/>
      <c r="G201" s="46"/>
      <c r="H201" s="46"/>
      <c r="I201" s="8" t="str">
        <f ca="1" t="shared" si="22"/>
        <v>LOCKED</v>
      </c>
      <c r="J201" s="5" t="str">
        <f t="shared" si="26"/>
        <v>B219Detectable Warning Surface TilesCW 3326-R1</v>
      </c>
      <c r="K201" s="6" t="e">
        <f>MATCH(J201,#REF!,0)</f>
        <v>#REF!</v>
      </c>
      <c r="L201" s="7" t="str">
        <f ca="1" t="shared" si="23"/>
        <v>F0</v>
      </c>
      <c r="M201" s="7" t="str">
        <f ca="1" t="shared" si="24"/>
        <v>C2</v>
      </c>
      <c r="N201" s="7" t="str">
        <f ca="1" t="shared" si="25"/>
        <v>C2</v>
      </c>
    </row>
    <row r="202" spans="1:14" s="49" customFormat="1" ht="30" customHeight="1">
      <c r="A202" s="50" t="s">
        <v>394</v>
      </c>
      <c r="B202" s="53" t="s">
        <v>200</v>
      </c>
      <c r="C202" s="54" t="s">
        <v>395</v>
      </c>
      <c r="D202" s="55"/>
      <c r="E202" s="56" t="s">
        <v>122</v>
      </c>
      <c r="F202" s="63">
        <v>5</v>
      </c>
      <c r="G202" s="58"/>
      <c r="H202" s="59">
        <f>ROUND(G202*F202,2)</f>
        <v>0</v>
      </c>
      <c r="I202" s="8">
        <f ca="1" t="shared" si="22"/>
      </c>
      <c r="J202" s="5" t="str">
        <f t="shared" si="26"/>
        <v>B221610 mm X 1220 mmeach</v>
      </c>
      <c r="K202" s="6" t="e">
        <f>MATCH(J202,#REF!,0)</f>
        <v>#REF!</v>
      </c>
      <c r="L202" s="7" t="str">
        <f ca="1" t="shared" si="23"/>
        <v>F0</v>
      </c>
      <c r="M202" s="7" t="str">
        <f ca="1" t="shared" si="24"/>
        <v>C2</v>
      </c>
      <c r="N202" s="7" t="str">
        <f ca="1" t="shared" si="25"/>
        <v>C2</v>
      </c>
    </row>
    <row r="203" spans="1:14" ht="36" customHeight="1">
      <c r="A203" s="38"/>
      <c r="B203" s="108"/>
      <c r="C203" s="105" t="s">
        <v>420</v>
      </c>
      <c r="D203" s="102"/>
      <c r="E203" s="103"/>
      <c r="F203" s="103"/>
      <c r="G203" s="96"/>
      <c r="H203" s="104"/>
      <c r="I203" s="8" t="str">
        <f ca="1" t="shared" si="22"/>
        <v>LOCKED</v>
      </c>
      <c r="J203" s="5" t="str">
        <f t="shared" si="26"/>
        <v>ROADWORKS - NEW CONSTRUCTION</v>
      </c>
      <c r="K203" s="6" t="e">
        <f>MATCH(J203,#REF!,0)</f>
        <v>#REF!</v>
      </c>
      <c r="L203" s="7" t="str">
        <f ca="1" t="shared" si="23"/>
        <v>G</v>
      </c>
      <c r="M203" s="7" t="str">
        <f ca="1" t="shared" si="24"/>
        <v>C2</v>
      </c>
      <c r="N203" s="7" t="str">
        <f ca="1" t="shared" si="25"/>
        <v>C2</v>
      </c>
    </row>
    <row r="204" spans="1:14" s="47" customFormat="1" ht="43.5" customHeight="1">
      <c r="A204" s="48" t="s">
        <v>144</v>
      </c>
      <c r="B204" s="40" t="s">
        <v>438</v>
      </c>
      <c r="C204" s="41" t="s">
        <v>262</v>
      </c>
      <c r="D204" s="42" t="s">
        <v>400</v>
      </c>
      <c r="E204" s="43"/>
      <c r="F204" s="64"/>
      <c r="G204" s="51"/>
      <c r="H204" s="66"/>
      <c r="I204" s="8" t="str">
        <f ca="1" t="shared" si="22"/>
        <v>LOCKED</v>
      </c>
      <c r="J204" s="5" t="str">
        <f t="shared" si="26"/>
        <v>C001Concrete Pavements, Median Slabs, Bull-noses, and Safety MediansCW 3310-R15</v>
      </c>
      <c r="K204" s="6" t="e">
        <f>MATCH(J204,#REF!,0)</f>
        <v>#REF!</v>
      </c>
      <c r="L204" s="7" t="str">
        <f ca="1" t="shared" si="23"/>
        <v>F0</v>
      </c>
      <c r="M204" s="7" t="str">
        <f ca="1" t="shared" si="24"/>
        <v>G</v>
      </c>
      <c r="N204" s="7" t="str">
        <f ca="1" t="shared" si="25"/>
        <v>C2</v>
      </c>
    </row>
    <row r="205" spans="1:14" s="47" customFormat="1" ht="43.5" customHeight="1">
      <c r="A205" s="48" t="s">
        <v>147</v>
      </c>
      <c r="B205" s="52" t="s">
        <v>200</v>
      </c>
      <c r="C205" s="41" t="s">
        <v>233</v>
      </c>
      <c r="D205" s="42" t="s">
        <v>194</v>
      </c>
      <c r="E205" s="43" t="s">
        <v>119</v>
      </c>
      <c r="F205" s="64">
        <v>80</v>
      </c>
      <c r="G205" s="45"/>
      <c r="H205" s="46">
        <f>ROUND(G205*F205,2)</f>
        <v>0</v>
      </c>
      <c r="I205" s="8">
        <f ca="1" t="shared" si="22"/>
      </c>
      <c r="J205" s="5" t="str">
        <f t="shared" si="26"/>
        <v>C014Construction of Concrete Median SlabsSD-227Am²</v>
      </c>
      <c r="K205" s="6" t="e">
        <f>MATCH(J205,#REF!,0)</f>
        <v>#REF!</v>
      </c>
      <c r="L205" s="7" t="str">
        <f ca="1" t="shared" si="23"/>
        <v>F0</v>
      </c>
      <c r="M205" s="7" t="str">
        <f ca="1" t="shared" si="24"/>
        <v>C2</v>
      </c>
      <c r="N205" s="7" t="str">
        <f ca="1" t="shared" si="25"/>
        <v>C2</v>
      </c>
    </row>
    <row r="206" spans="1:14" s="47" customFormat="1" ht="43.5" customHeight="1">
      <c r="A206" s="48" t="s">
        <v>148</v>
      </c>
      <c r="B206" s="52" t="s">
        <v>201</v>
      </c>
      <c r="C206" s="41" t="s">
        <v>234</v>
      </c>
      <c r="D206" s="42" t="s">
        <v>193</v>
      </c>
      <c r="E206" s="43" t="s">
        <v>119</v>
      </c>
      <c r="F206" s="64">
        <v>50</v>
      </c>
      <c r="G206" s="45"/>
      <c r="H206" s="46">
        <f>ROUND(G206*F206,2)</f>
        <v>0</v>
      </c>
      <c r="I206" s="8">
        <f ca="1" t="shared" si="22"/>
      </c>
      <c r="J206" s="5" t="str">
        <f t="shared" si="26"/>
        <v>C015Construction of Monolithic Concrete Median SlabsSD-226Am²</v>
      </c>
      <c r="K206" s="6" t="e">
        <f>MATCH(J206,#REF!,0)</f>
        <v>#REF!</v>
      </c>
      <c r="L206" s="7" t="str">
        <f ca="1" t="shared" si="23"/>
        <v>F0</v>
      </c>
      <c r="M206" s="7" t="str">
        <f ca="1" t="shared" si="24"/>
        <v>C2</v>
      </c>
      <c r="N206" s="7" t="str">
        <f ca="1" t="shared" si="25"/>
        <v>C2</v>
      </c>
    </row>
    <row r="207" spans="1:14" s="47" customFormat="1" ht="43.5" customHeight="1">
      <c r="A207" s="48" t="s">
        <v>149</v>
      </c>
      <c r="B207" s="52" t="s">
        <v>202</v>
      </c>
      <c r="C207" s="41" t="s">
        <v>210</v>
      </c>
      <c r="D207" s="42" t="s">
        <v>199</v>
      </c>
      <c r="E207" s="43" t="s">
        <v>119</v>
      </c>
      <c r="F207" s="64">
        <v>25</v>
      </c>
      <c r="G207" s="45"/>
      <c r="H207" s="46">
        <f>ROUND(G207*F207,2)</f>
        <v>0</v>
      </c>
      <c r="I207" s="8">
        <f ca="1" t="shared" si="22"/>
      </c>
      <c r="J207" s="5" t="str">
        <f t="shared" si="26"/>
        <v>C017Construction of Monolithic Curb and SidewalkSD-228Bm²</v>
      </c>
      <c r="K207" s="6" t="e">
        <f>MATCH(J207,#REF!,0)</f>
        <v>#REF!</v>
      </c>
      <c r="L207" s="7" t="str">
        <f ca="1" t="shared" si="23"/>
        <v>F0</v>
      </c>
      <c r="M207" s="7" t="str">
        <f ca="1" t="shared" si="24"/>
        <v>C2</v>
      </c>
      <c r="N207" s="7" t="str">
        <f ca="1" t="shared" si="25"/>
        <v>C2</v>
      </c>
    </row>
    <row r="208" spans="1:14" s="47" customFormat="1" ht="43.5" customHeight="1">
      <c r="A208" s="48" t="s">
        <v>223</v>
      </c>
      <c r="B208" s="52" t="s">
        <v>203</v>
      </c>
      <c r="C208" s="41" t="s">
        <v>211</v>
      </c>
      <c r="D208" s="42" t="s">
        <v>302</v>
      </c>
      <c r="E208" s="43" t="s">
        <v>119</v>
      </c>
      <c r="F208" s="64">
        <v>4</v>
      </c>
      <c r="G208" s="45"/>
      <c r="H208" s="46">
        <f>ROUND(G208*F208,2)</f>
        <v>0</v>
      </c>
      <c r="I208" s="8">
        <f ca="1" t="shared" si="22"/>
      </c>
      <c r="J208" s="5" t="str">
        <f t="shared" si="26"/>
        <v>C018Construction of Monolithic Concrete Bull-nosesSD-227Cm²</v>
      </c>
      <c r="K208" s="6" t="e">
        <f>MATCH(J208,#REF!,0)</f>
        <v>#REF!</v>
      </c>
      <c r="L208" s="7" t="str">
        <f ca="1" t="shared" si="23"/>
        <v>F0</v>
      </c>
      <c r="M208" s="7" t="str">
        <f ca="1" t="shared" si="24"/>
        <v>C2</v>
      </c>
      <c r="N208" s="7" t="str">
        <f ca="1" t="shared" si="25"/>
        <v>C2</v>
      </c>
    </row>
    <row r="209" spans="1:14" s="47" customFormat="1" ht="43.5" customHeight="1">
      <c r="A209" s="48" t="s">
        <v>224</v>
      </c>
      <c r="B209" s="40" t="s">
        <v>439</v>
      </c>
      <c r="C209" s="41" t="s">
        <v>81</v>
      </c>
      <c r="D209" s="42" t="s">
        <v>400</v>
      </c>
      <c r="E209" s="43"/>
      <c r="F209" s="64"/>
      <c r="G209" s="51"/>
      <c r="H209" s="66"/>
      <c r="I209" s="8" t="str">
        <f ca="1" t="shared" si="22"/>
        <v>LOCKED</v>
      </c>
      <c r="J209" s="5" t="str">
        <f t="shared" si="26"/>
        <v>C019Concrete Pavements for Early OpeningCW 3310-R15</v>
      </c>
      <c r="K209" s="6" t="e">
        <f>MATCH(J209,#REF!,0)</f>
        <v>#REF!</v>
      </c>
      <c r="L209" s="7" t="str">
        <f ca="1" t="shared" si="23"/>
        <v>F0</v>
      </c>
      <c r="M209" s="7" t="str">
        <f ca="1" t="shared" si="24"/>
        <v>G</v>
      </c>
      <c r="N209" s="7" t="str">
        <f ca="1" t="shared" si="25"/>
        <v>C2</v>
      </c>
    </row>
    <row r="210" spans="1:14" s="47" customFormat="1" ht="54" customHeight="1">
      <c r="A210" s="48" t="s">
        <v>225</v>
      </c>
      <c r="B210" s="52" t="s">
        <v>200</v>
      </c>
      <c r="C210" s="41" t="s">
        <v>421</v>
      </c>
      <c r="D210" s="42"/>
      <c r="E210" s="43" t="s">
        <v>119</v>
      </c>
      <c r="F210" s="64">
        <v>1460</v>
      </c>
      <c r="G210" s="45"/>
      <c r="H210" s="46">
        <f>ROUND(G210*F210,2)</f>
        <v>0</v>
      </c>
      <c r="I210" s="8">
        <f ca="1" t="shared" si="22"/>
      </c>
      <c r="J210" s="5" t="str">
        <f t="shared" si="26"/>
        <v>C025Construction of 230 mm Concrete Pavement for Early Opening 72 hour (Plain-Dowelled)m²</v>
      </c>
      <c r="K210" s="6" t="e">
        <f>MATCH(J210,#REF!,0)</f>
        <v>#REF!</v>
      </c>
      <c r="L210" s="7" t="str">
        <f ca="1" t="shared" si="23"/>
        <v>F0</v>
      </c>
      <c r="M210" s="7" t="str">
        <f ca="1" t="shared" si="24"/>
        <v>C2</v>
      </c>
      <c r="N210" s="7" t="str">
        <f ca="1" t="shared" si="25"/>
        <v>C2</v>
      </c>
    </row>
    <row r="211" spans="1:14" s="47" customFormat="1" ht="43.5" customHeight="1">
      <c r="A211" s="48" t="s">
        <v>226</v>
      </c>
      <c r="B211" s="40" t="s">
        <v>440</v>
      </c>
      <c r="C211" s="41" t="s">
        <v>212</v>
      </c>
      <c r="D211" s="42" t="s">
        <v>400</v>
      </c>
      <c r="E211" s="43"/>
      <c r="F211" s="64"/>
      <c r="G211" s="51"/>
      <c r="H211" s="66"/>
      <c r="I211" s="8" t="str">
        <f ca="1" t="shared" si="22"/>
        <v>LOCKED</v>
      </c>
      <c r="J211" s="5" t="str">
        <f t="shared" si="26"/>
        <v>C032Concrete Curbs, Curb and Gutter, and Splash StripsCW 3310-R15</v>
      </c>
      <c r="K211" s="6" t="e">
        <f>MATCH(J211,#REF!,0)</f>
        <v>#REF!</v>
      </c>
      <c r="L211" s="7" t="str">
        <f ca="1" t="shared" si="23"/>
        <v>F0</v>
      </c>
      <c r="M211" s="7" t="str">
        <f ca="1" t="shared" si="24"/>
        <v>G</v>
      </c>
      <c r="N211" s="7" t="str">
        <f ca="1" t="shared" si="25"/>
        <v>C2</v>
      </c>
    </row>
    <row r="212" spans="1:14" s="49" customFormat="1" ht="43.5" customHeight="1">
      <c r="A212" s="48" t="s">
        <v>227</v>
      </c>
      <c r="B212" s="52" t="s">
        <v>200</v>
      </c>
      <c r="C212" s="41" t="s">
        <v>441</v>
      </c>
      <c r="D212" s="42" t="s">
        <v>198</v>
      </c>
      <c r="E212" s="43" t="s">
        <v>123</v>
      </c>
      <c r="F212" s="44">
        <v>40</v>
      </c>
      <c r="G212" s="45"/>
      <c r="H212" s="46">
        <f>ROUND(G212*F212,2)</f>
        <v>0</v>
      </c>
      <c r="I212" s="8">
        <f ca="1" t="shared" si="22"/>
      </c>
      <c r="J212" s="5" t="str">
        <f t="shared" si="26"/>
        <v>C035Construction of Barrier (180 mm ht, Integral)SD-204m</v>
      </c>
      <c r="K212" s="6" t="e">
        <f>MATCH(J212,#REF!,0)</f>
        <v>#REF!</v>
      </c>
      <c r="L212" s="7" t="str">
        <f ca="1" t="shared" si="23"/>
        <v>F0</v>
      </c>
      <c r="M212" s="7" t="str">
        <f ca="1" t="shared" si="24"/>
        <v>C2</v>
      </c>
      <c r="N212" s="7" t="str">
        <f ca="1" t="shared" si="25"/>
        <v>C2</v>
      </c>
    </row>
    <row r="213" spans="1:14" s="49" customFormat="1" ht="43.5" customHeight="1">
      <c r="A213" s="48" t="s">
        <v>287</v>
      </c>
      <c r="B213" s="52" t="s">
        <v>201</v>
      </c>
      <c r="C213" s="41" t="s">
        <v>442</v>
      </c>
      <c r="D213" s="42" t="s">
        <v>232</v>
      </c>
      <c r="E213" s="43" t="s">
        <v>123</v>
      </c>
      <c r="F213" s="44">
        <v>140</v>
      </c>
      <c r="G213" s="45"/>
      <c r="H213" s="46">
        <f>ROUND(G213*F213,2)</f>
        <v>0</v>
      </c>
      <c r="I213" s="8">
        <f ca="1" t="shared" si="22"/>
      </c>
      <c r="J213" s="5" t="str">
        <f t="shared" si="26"/>
        <v>C037Construction of Modified Barrier (180 mm ht, Integral)SD-203Bm</v>
      </c>
      <c r="K213" s="6" t="e">
        <f>MATCH(J213,#REF!,0)</f>
        <v>#REF!</v>
      </c>
      <c r="L213" s="7" t="str">
        <f ca="1" t="shared" si="23"/>
        <v>F0</v>
      </c>
      <c r="M213" s="7" t="str">
        <f ca="1" t="shared" si="24"/>
        <v>C2</v>
      </c>
      <c r="N213" s="7" t="str">
        <f ca="1" t="shared" si="25"/>
        <v>C2</v>
      </c>
    </row>
    <row r="214" spans="1:14" s="49" customFormat="1" ht="43.5" customHeight="1">
      <c r="A214" s="48" t="s">
        <v>229</v>
      </c>
      <c r="B214" s="52" t="s">
        <v>202</v>
      </c>
      <c r="C214" s="41" t="s">
        <v>397</v>
      </c>
      <c r="D214" s="42" t="s">
        <v>341</v>
      </c>
      <c r="E214" s="43" t="s">
        <v>123</v>
      </c>
      <c r="F214" s="44">
        <v>17</v>
      </c>
      <c r="G214" s="45"/>
      <c r="H214" s="46">
        <f>ROUND(G214*F214,2)</f>
        <v>0</v>
      </c>
      <c r="I214" s="8">
        <f ca="1" t="shared" si="22"/>
      </c>
      <c r="J214" s="5" t="str">
        <f t="shared" si="26"/>
        <v>C046Construction of Curb Ramp (8-12 mm ht, Integral)SD-229Cm</v>
      </c>
      <c r="K214" s="6" t="e">
        <f>MATCH(J214,#REF!,0)</f>
        <v>#REF!</v>
      </c>
      <c r="L214" s="7" t="str">
        <f ca="1" t="shared" si="23"/>
        <v>F0</v>
      </c>
      <c r="M214" s="7" t="str">
        <f ca="1" t="shared" si="24"/>
        <v>C2</v>
      </c>
      <c r="N214" s="7" t="str">
        <f ca="1" t="shared" si="25"/>
        <v>C2</v>
      </c>
    </row>
    <row r="215" spans="1:14" s="49" customFormat="1" ht="43.5" customHeight="1">
      <c r="A215" s="48" t="s">
        <v>13</v>
      </c>
      <c r="B215" s="52" t="s">
        <v>203</v>
      </c>
      <c r="C215" s="41" t="s">
        <v>443</v>
      </c>
      <c r="D215" s="42" t="s">
        <v>197</v>
      </c>
      <c r="E215" s="43" t="s">
        <v>123</v>
      </c>
      <c r="F215" s="44">
        <v>27</v>
      </c>
      <c r="G215" s="45"/>
      <c r="H215" s="46">
        <f>ROUND(G215*F215,2)</f>
        <v>0</v>
      </c>
      <c r="I215" s="8">
        <f ca="1" t="shared" si="22"/>
      </c>
      <c r="J215" s="5" t="str">
        <f t="shared" si="26"/>
        <v>C047Construction of Safety Curb (330 mm ht)SD-206Bm</v>
      </c>
      <c r="K215" s="6" t="e">
        <f>MATCH(J215,#REF!,0)</f>
        <v>#REF!</v>
      </c>
      <c r="L215" s="7" t="str">
        <f ca="1" t="shared" si="23"/>
        <v>F0</v>
      </c>
      <c r="M215" s="7" t="str">
        <f ca="1" t="shared" si="24"/>
        <v>C2</v>
      </c>
      <c r="N215" s="7" t="str">
        <f ca="1" t="shared" si="25"/>
        <v>C2</v>
      </c>
    </row>
    <row r="216" spans="1:14" s="47" customFormat="1" ht="30" customHeight="1">
      <c r="A216" s="48" t="s">
        <v>15</v>
      </c>
      <c r="B216" s="40" t="s">
        <v>444</v>
      </c>
      <c r="C216" s="41" t="s">
        <v>379</v>
      </c>
      <c r="D216" s="42" t="s">
        <v>3</v>
      </c>
      <c r="E216" s="43" t="s">
        <v>119</v>
      </c>
      <c r="F216" s="64">
        <v>80</v>
      </c>
      <c r="G216" s="45"/>
      <c r="H216" s="46">
        <f>ROUND(G216*F216,2)</f>
        <v>0</v>
      </c>
      <c r="I216" s="8">
        <f ca="1" t="shared" si="22"/>
      </c>
      <c r="J216" s="5" t="str">
        <f t="shared" si="26"/>
        <v>C051100 mm Concrete SidewalkCW 3325-R5m²</v>
      </c>
      <c r="K216" s="6" t="e">
        <f>MATCH(J216,#REF!,0)</f>
        <v>#REF!</v>
      </c>
      <c r="L216" s="7" t="str">
        <f ca="1" t="shared" si="23"/>
        <v>F0</v>
      </c>
      <c r="M216" s="7" t="str">
        <f ca="1" t="shared" si="24"/>
        <v>C2</v>
      </c>
      <c r="N216" s="7" t="str">
        <f ca="1" t="shared" si="25"/>
        <v>C2</v>
      </c>
    </row>
    <row r="217" spans="1:14" s="49" customFormat="1" ht="43.5" customHeight="1">
      <c r="A217" s="48" t="s">
        <v>16</v>
      </c>
      <c r="B217" s="40" t="s">
        <v>445</v>
      </c>
      <c r="C217" s="41" t="s">
        <v>235</v>
      </c>
      <c r="D217" s="42" t="s">
        <v>401</v>
      </c>
      <c r="E217" s="62"/>
      <c r="F217" s="44"/>
      <c r="G217" s="51"/>
      <c r="H217" s="66"/>
      <c r="I217" s="8" t="str">
        <f ca="1" t="shared" si="22"/>
        <v>LOCKED</v>
      </c>
      <c r="J217" s="5" t="str">
        <f t="shared" si="26"/>
        <v>C055Construction of Asphaltic Concrete PavementsCW 3410-R10</v>
      </c>
      <c r="K217" s="6" t="e">
        <f>MATCH(J217,#REF!,0)</f>
        <v>#REF!</v>
      </c>
      <c r="L217" s="7" t="str">
        <f ca="1" t="shared" si="23"/>
        <v>F0</v>
      </c>
      <c r="M217" s="7" t="str">
        <f ca="1" t="shared" si="24"/>
        <v>G</v>
      </c>
      <c r="N217" s="7" t="str">
        <f ca="1" t="shared" si="25"/>
        <v>C2</v>
      </c>
    </row>
    <row r="218" spans="1:14" s="49" customFormat="1" ht="30" customHeight="1">
      <c r="A218" s="48" t="s">
        <v>236</v>
      </c>
      <c r="B218" s="52" t="s">
        <v>200</v>
      </c>
      <c r="C218" s="41" t="s">
        <v>207</v>
      </c>
      <c r="D218" s="42"/>
      <c r="E218" s="43"/>
      <c r="F218" s="44"/>
      <c r="G218" s="51"/>
      <c r="H218" s="66"/>
      <c r="I218" s="8" t="str">
        <f ca="1" t="shared" si="22"/>
        <v>LOCKED</v>
      </c>
      <c r="J218" s="5" t="str">
        <f t="shared" si="26"/>
        <v>C056Main Line Paving</v>
      </c>
      <c r="K218" s="6" t="e">
        <f>MATCH(J218,#REF!,0)</f>
        <v>#REF!</v>
      </c>
      <c r="L218" s="7" t="str">
        <f ca="1" t="shared" si="23"/>
        <v>F0</v>
      </c>
      <c r="M218" s="7" t="str">
        <f ca="1" t="shared" si="24"/>
        <v>G</v>
      </c>
      <c r="N218" s="7" t="str">
        <f ca="1" t="shared" si="25"/>
        <v>C2</v>
      </c>
    </row>
    <row r="219" spans="1:14" s="49" customFormat="1" ht="30" customHeight="1">
      <c r="A219" s="48" t="s">
        <v>237</v>
      </c>
      <c r="B219" s="60" t="s">
        <v>328</v>
      </c>
      <c r="C219" s="41" t="s">
        <v>339</v>
      </c>
      <c r="D219" s="42"/>
      <c r="E219" s="43" t="s">
        <v>121</v>
      </c>
      <c r="F219" s="44">
        <v>20</v>
      </c>
      <c r="G219" s="45"/>
      <c r="H219" s="46">
        <f>ROUND(G219*F219,2)</f>
        <v>0</v>
      </c>
      <c r="I219" s="8">
        <f ca="1" t="shared" si="22"/>
      </c>
      <c r="J219" s="5" t="str">
        <f t="shared" si="26"/>
        <v>C058Type IAtonne</v>
      </c>
      <c r="K219" s="6" t="e">
        <f>MATCH(J219,#REF!,0)</f>
        <v>#REF!</v>
      </c>
      <c r="L219" s="7" t="str">
        <f ca="1" t="shared" si="23"/>
        <v>F0</v>
      </c>
      <c r="M219" s="7" t="str">
        <f ca="1" t="shared" si="24"/>
        <v>C2</v>
      </c>
      <c r="N219" s="7" t="str">
        <f ca="1" t="shared" si="25"/>
        <v>C2</v>
      </c>
    </row>
    <row r="220" spans="1:14" ht="48" customHeight="1">
      <c r="A220" s="38"/>
      <c r="B220" s="108"/>
      <c r="C220" s="105" t="s">
        <v>139</v>
      </c>
      <c r="D220" s="102"/>
      <c r="E220" s="109"/>
      <c r="F220" s="103"/>
      <c r="G220" s="96"/>
      <c r="H220" s="104"/>
      <c r="I220" s="8" t="str">
        <f ca="1" t="shared" si="22"/>
        <v>LOCKED</v>
      </c>
      <c r="J220" s="5" t="str">
        <f t="shared" si="26"/>
        <v>ASSOCIATED DRAINAGE AND UNDERGROUND WORKS</v>
      </c>
      <c r="K220" s="6" t="e">
        <f>MATCH(J220,#REF!,0)</f>
        <v>#REF!</v>
      </c>
      <c r="L220" s="7" t="str">
        <f ca="1" t="shared" si="23"/>
        <v>G</v>
      </c>
      <c r="M220" s="7" t="str">
        <f ca="1" t="shared" si="24"/>
        <v>C2</v>
      </c>
      <c r="N220" s="7" t="str">
        <f ca="1" t="shared" si="25"/>
        <v>C2</v>
      </c>
    </row>
    <row r="221" spans="1:14" s="47" customFormat="1" ht="30" customHeight="1">
      <c r="A221" s="48" t="s">
        <v>150</v>
      </c>
      <c r="B221" s="40" t="s">
        <v>446</v>
      </c>
      <c r="C221" s="41" t="s">
        <v>240</v>
      </c>
      <c r="D221" s="42" t="s">
        <v>6</v>
      </c>
      <c r="E221" s="43"/>
      <c r="F221" s="64"/>
      <c r="G221" s="51"/>
      <c r="H221" s="66"/>
      <c r="I221" s="8" t="str">
        <f ca="1" t="shared" si="22"/>
        <v>LOCKED</v>
      </c>
      <c r="J221" s="5" t="str">
        <f t="shared" si="26"/>
        <v>E003Catch BasinCW 2130-R12</v>
      </c>
      <c r="K221" s="6" t="e">
        <f>MATCH(J221,#REF!,0)</f>
        <v>#REF!</v>
      </c>
      <c r="L221" s="7" t="str">
        <f ca="1" t="shared" si="23"/>
        <v>F0</v>
      </c>
      <c r="M221" s="7" t="str">
        <f ca="1" t="shared" si="24"/>
        <v>G</v>
      </c>
      <c r="N221" s="7" t="str">
        <f ca="1" t="shared" si="25"/>
        <v>C2</v>
      </c>
    </row>
    <row r="222" spans="1:14" s="47" customFormat="1" ht="30" customHeight="1">
      <c r="A222" s="48" t="s">
        <v>151</v>
      </c>
      <c r="B222" s="52" t="s">
        <v>200</v>
      </c>
      <c r="C222" s="41" t="s">
        <v>426</v>
      </c>
      <c r="D222" s="42"/>
      <c r="E222" s="43" t="s">
        <v>122</v>
      </c>
      <c r="F222" s="64">
        <v>3</v>
      </c>
      <c r="G222" s="45"/>
      <c r="H222" s="46">
        <f>ROUND(G222*F222,2)</f>
        <v>0</v>
      </c>
      <c r="I222" s="8">
        <f ca="1" t="shared" si="22"/>
      </c>
      <c r="J222" s="5" t="str">
        <f t="shared" si="26"/>
        <v>E004SD-024, 1800 mm deepeach</v>
      </c>
      <c r="K222" s="6" t="e">
        <f>MATCH(J222,#REF!,0)</f>
        <v>#REF!</v>
      </c>
      <c r="L222" s="7" t="str">
        <f ca="1" t="shared" si="23"/>
        <v>F0</v>
      </c>
      <c r="M222" s="7" t="str">
        <f ca="1" t="shared" si="24"/>
        <v>C2</v>
      </c>
      <c r="N222" s="7" t="str">
        <f ca="1" t="shared" si="25"/>
        <v>C2</v>
      </c>
    </row>
    <row r="223" spans="1:14" s="49" customFormat="1" ht="30" customHeight="1">
      <c r="A223" s="48" t="s">
        <v>152</v>
      </c>
      <c r="B223" s="40" t="s">
        <v>447</v>
      </c>
      <c r="C223" s="41" t="s">
        <v>241</v>
      </c>
      <c r="D223" s="42" t="s">
        <v>6</v>
      </c>
      <c r="E223" s="43"/>
      <c r="F223" s="64"/>
      <c r="G223" s="51"/>
      <c r="H223" s="66"/>
      <c r="I223" s="8" t="str">
        <f ca="1" t="shared" si="22"/>
        <v>LOCKED</v>
      </c>
      <c r="J223" s="5" t="str">
        <f t="shared" si="26"/>
        <v>E008Sewer ServiceCW 2130-R12</v>
      </c>
      <c r="K223" s="6" t="e">
        <f>MATCH(J223,#REF!,0)</f>
        <v>#REF!</v>
      </c>
      <c r="L223" s="7" t="str">
        <f ca="1" t="shared" si="23"/>
        <v>F0</v>
      </c>
      <c r="M223" s="7" t="str">
        <f ca="1" t="shared" si="24"/>
        <v>G</v>
      </c>
      <c r="N223" s="7" t="str">
        <f ca="1" t="shared" si="25"/>
        <v>C2</v>
      </c>
    </row>
    <row r="224" spans="1:14" s="49" customFormat="1" ht="30" customHeight="1">
      <c r="A224" s="48" t="s">
        <v>32</v>
      </c>
      <c r="B224" s="52" t="s">
        <v>200</v>
      </c>
      <c r="C224" s="41" t="s">
        <v>427</v>
      </c>
      <c r="D224" s="42"/>
      <c r="E224" s="43"/>
      <c r="F224" s="64"/>
      <c r="G224" s="51"/>
      <c r="H224" s="66"/>
      <c r="I224" s="8" t="str">
        <f ca="1" t="shared" si="22"/>
        <v>LOCKED</v>
      </c>
      <c r="J224" s="5" t="str">
        <f t="shared" si="26"/>
        <v>E009250 mm, PVC</v>
      </c>
      <c r="K224" s="6" t="e">
        <f>MATCH(J224,#REF!,0)</f>
        <v>#REF!</v>
      </c>
      <c r="L224" s="7" t="str">
        <f ca="1" t="shared" si="23"/>
        <v>F0</v>
      </c>
      <c r="M224" s="7" t="str">
        <f ca="1" t="shared" si="24"/>
        <v>G</v>
      </c>
      <c r="N224" s="7" t="str">
        <f ca="1" t="shared" si="25"/>
        <v>C2</v>
      </c>
    </row>
    <row r="225" spans="1:14" s="49" customFormat="1" ht="43.5" customHeight="1">
      <c r="A225" s="48" t="s">
        <v>34</v>
      </c>
      <c r="B225" s="81" t="s">
        <v>328</v>
      </c>
      <c r="C225" s="54" t="s">
        <v>448</v>
      </c>
      <c r="D225" s="55"/>
      <c r="E225" s="56" t="s">
        <v>123</v>
      </c>
      <c r="F225" s="63">
        <v>22</v>
      </c>
      <c r="G225" s="58"/>
      <c r="H225" s="59">
        <f>ROUND(G225*F225,2)</f>
        <v>0</v>
      </c>
      <c r="I225" s="8">
        <f ca="1" t="shared" si="22"/>
      </c>
      <c r="J225" s="5" t="str">
        <f t="shared" si="26"/>
        <v>E011Trenchless Installation, Class B Type Sand Bedding, Class 3 Backfillm</v>
      </c>
      <c r="K225" s="6" t="e">
        <f>MATCH(J225,#REF!,0)</f>
        <v>#REF!</v>
      </c>
      <c r="L225" s="7" t="str">
        <f ca="1" t="shared" si="23"/>
        <v>F0</v>
      </c>
      <c r="M225" s="7" t="str">
        <f ca="1" t="shared" si="24"/>
        <v>C2</v>
      </c>
      <c r="N225" s="7" t="str">
        <f ca="1" t="shared" si="25"/>
        <v>C2</v>
      </c>
    </row>
    <row r="226" spans="1:14" s="67" customFormat="1" ht="43.5" customHeight="1">
      <c r="A226" s="48" t="s">
        <v>38</v>
      </c>
      <c r="B226" s="40" t="s">
        <v>449</v>
      </c>
      <c r="C226" s="65" t="s">
        <v>388</v>
      </c>
      <c r="D226" s="42" t="s">
        <v>6</v>
      </c>
      <c r="E226" s="43"/>
      <c r="F226" s="64"/>
      <c r="G226" s="51"/>
      <c r="H226" s="66"/>
      <c r="I226" s="8" t="str">
        <f ca="1" t="shared" si="22"/>
        <v>LOCKED</v>
      </c>
      <c r="J226" s="5" t="str">
        <f t="shared" si="26"/>
        <v>E023Replacing Existing Manhole and Catch Basin Frames &amp; CoversCW 2130-R12</v>
      </c>
      <c r="K226" s="6" t="e">
        <f>MATCH(J226,#REF!,0)</f>
        <v>#REF!</v>
      </c>
      <c r="L226" s="7" t="str">
        <f ca="1" t="shared" si="23"/>
        <v>F0</v>
      </c>
      <c r="M226" s="7" t="str">
        <f ca="1" t="shared" si="24"/>
        <v>G</v>
      </c>
      <c r="N226" s="7" t="str">
        <f ca="1" t="shared" si="25"/>
        <v>C2</v>
      </c>
    </row>
    <row r="227" spans="1:14" s="49" customFormat="1" ht="43.5" customHeight="1">
      <c r="A227" s="48" t="s">
        <v>39</v>
      </c>
      <c r="B227" s="52" t="s">
        <v>200</v>
      </c>
      <c r="C227" s="41" t="s">
        <v>314</v>
      </c>
      <c r="D227" s="42"/>
      <c r="E227" s="43" t="s">
        <v>122</v>
      </c>
      <c r="F227" s="64">
        <v>1</v>
      </c>
      <c r="G227" s="45"/>
      <c r="H227" s="46">
        <f>ROUND(G227*F227,2)</f>
        <v>0</v>
      </c>
      <c r="I227" s="8">
        <f ca="1" t="shared" si="22"/>
      </c>
      <c r="J227" s="5" t="str">
        <f t="shared" si="26"/>
        <v>E024AP-004 - Standard Frame for Manhole and Catch Basineach</v>
      </c>
      <c r="K227" s="6" t="e">
        <f>MATCH(J227,#REF!,0)</f>
        <v>#REF!</v>
      </c>
      <c r="L227" s="7" t="str">
        <f ca="1" t="shared" si="23"/>
        <v>F0</v>
      </c>
      <c r="M227" s="7" t="str">
        <f ca="1" t="shared" si="24"/>
        <v>C2</v>
      </c>
      <c r="N227" s="7" t="str">
        <f ca="1" t="shared" si="25"/>
        <v>C2</v>
      </c>
    </row>
    <row r="228" spans="1:14" s="49" customFormat="1" ht="43.5" customHeight="1">
      <c r="A228" s="48" t="s">
        <v>41</v>
      </c>
      <c r="B228" s="52" t="s">
        <v>201</v>
      </c>
      <c r="C228" s="41" t="s">
        <v>316</v>
      </c>
      <c r="D228" s="42"/>
      <c r="E228" s="43" t="s">
        <v>122</v>
      </c>
      <c r="F228" s="64">
        <v>1</v>
      </c>
      <c r="G228" s="45"/>
      <c r="H228" s="46">
        <f>ROUND(G228*F228,2)</f>
        <v>0</v>
      </c>
      <c r="I228" s="8">
        <f ca="1" t="shared" si="22"/>
      </c>
      <c r="J228" s="5" t="str">
        <f t="shared" si="26"/>
        <v>E026AP-006 - Standard Grated Cover for Standard Frameeach</v>
      </c>
      <c r="K228" s="6" t="e">
        <f>MATCH(J228,#REF!,0)</f>
        <v>#REF!</v>
      </c>
      <c r="L228" s="7" t="str">
        <f ca="1" t="shared" si="23"/>
        <v>F0</v>
      </c>
      <c r="M228" s="7" t="str">
        <f ca="1" t="shared" si="24"/>
        <v>C2</v>
      </c>
      <c r="N228" s="7" t="str">
        <f ca="1" t="shared" si="25"/>
        <v>C2</v>
      </c>
    </row>
    <row r="229" spans="1:14" s="67" customFormat="1" ht="30" customHeight="1">
      <c r="A229" s="48" t="s">
        <v>45</v>
      </c>
      <c r="B229" s="40" t="s">
        <v>450</v>
      </c>
      <c r="C229" s="65" t="s">
        <v>245</v>
      </c>
      <c r="D229" s="42" t="s">
        <v>6</v>
      </c>
      <c r="E229" s="43"/>
      <c r="F229" s="64"/>
      <c r="G229" s="51"/>
      <c r="H229" s="66"/>
      <c r="I229" s="8" t="str">
        <f ca="1" t="shared" si="22"/>
        <v>LOCKED</v>
      </c>
      <c r="J229" s="5" t="str">
        <f t="shared" si="26"/>
        <v>E032Connecting to Existing ManholeCW 2130-R12</v>
      </c>
      <c r="K229" s="6" t="e">
        <f>MATCH(J229,#REF!,0)</f>
        <v>#REF!</v>
      </c>
      <c r="L229" s="7" t="str">
        <f ca="1" t="shared" si="23"/>
        <v>F0</v>
      </c>
      <c r="M229" s="7" t="str">
        <f ca="1" t="shared" si="24"/>
        <v>G</v>
      </c>
      <c r="N229" s="7" t="str">
        <f ca="1" t="shared" si="25"/>
        <v>C2</v>
      </c>
    </row>
    <row r="230" spans="1:14" s="67" customFormat="1" ht="30" customHeight="1">
      <c r="A230" s="48" t="s">
        <v>46</v>
      </c>
      <c r="B230" s="52" t="s">
        <v>200</v>
      </c>
      <c r="C230" s="65" t="s">
        <v>430</v>
      </c>
      <c r="D230" s="42"/>
      <c r="E230" s="43" t="s">
        <v>122</v>
      </c>
      <c r="F230" s="64">
        <v>2</v>
      </c>
      <c r="G230" s="45"/>
      <c r="H230" s="46">
        <f>ROUND(G230*F230,2)</f>
        <v>0</v>
      </c>
      <c r="I230" s="8">
        <f ca="1" t="shared" si="22"/>
      </c>
      <c r="J230" s="5" t="str">
        <f t="shared" si="26"/>
        <v>E033250 mm Catch Basin Leadeach</v>
      </c>
      <c r="K230" s="6" t="e">
        <f>MATCH(J230,#REF!,0)</f>
        <v>#REF!</v>
      </c>
      <c r="L230" s="7" t="str">
        <f ca="1" t="shared" si="23"/>
        <v>F0</v>
      </c>
      <c r="M230" s="7" t="str">
        <f ca="1" t="shared" si="24"/>
        <v>C2</v>
      </c>
      <c r="N230" s="7" t="str">
        <f ca="1" t="shared" si="25"/>
        <v>C2</v>
      </c>
    </row>
    <row r="231" spans="1:14" s="67" customFormat="1" ht="39.75" customHeight="1">
      <c r="A231" s="48" t="s">
        <v>47</v>
      </c>
      <c r="B231" s="40" t="s">
        <v>451</v>
      </c>
      <c r="C231" s="65" t="s">
        <v>246</v>
      </c>
      <c r="D231" s="42" t="s">
        <v>6</v>
      </c>
      <c r="E231" s="43"/>
      <c r="F231" s="64"/>
      <c r="G231" s="51"/>
      <c r="H231" s="66"/>
      <c r="I231" s="8" t="str">
        <f ca="1" t="shared" si="22"/>
        <v>LOCKED</v>
      </c>
      <c r="J231" s="5" t="str">
        <f t="shared" si="26"/>
        <v>E034Connecting to Existing Catch BasinCW 2130-R12</v>
      </c>
      <c r="K231" s="6" t="e">
        <f>MATCH(J231,#REF!,0)</f>
        <v>#REF!</v>
      </c>
      <c r="L231" s="7" t="str">
        <f ca="1" t="shared" si="23"/>
        <v>F0</v>
      </c>
      <c r="M231" s="7" t="str">
        <f ca="1" t="shared" si="24"/>
        <v>G</v>
      </c>
      <c r="N231" s="7" t="str">
        <f ca="1" t="shared" si="25"/>
        <v>C2</v>
      </c>
    </row>
    <row r="232" spans="1:14" s="67" customFormat="1" ht="30" customHeight="1">
      <c r="A232" s="48" t="s">
        <v>48</v>
      </c>
      <c r="B232" s="52" t="s">
        <v>200</v>
      </c>
      <c r="C232" s="65" t="s">
        <v>452</v>
      </c>
      <c r="D232" s="42"/>
      <c r="E232" s="43" t="s">
        <v>122</v>
      </c>
      <c r="F232" s="64">
        <v>1</v>
      </c>
      <c r="G232" s="45"/>
      <c r="H232" s="46">
        <f>ROUND(G232*F232,2)</f>
        <v>0</v>
      </c>
      <c r="I232" s="8">
        <f ca="1" t="shared" si="22"/>
      </c>
      <c r="J232" s="5" t="str">
        <f t="shared" si="26"/>
        <v>E035250 mm Drainage Connection Pipeeach</v>
      </c>
      <c r="K232" s="6" t="e">
        <f>MATCH(J232,#REF!,0)</f>
        <v>#REF!</v>
      </c>
      <c r="L232" s="7" t="str">
        <f ca="1" t="shared" si="23"/>
        <v>F0</v>
      </c>
      <c r="M232" s="7" t="str">
        <f ca="1" t="shared" si="24"/>
        <v>C2</v>
      </c>
      <c r="N232" s="7" t="str">
        <f ca="1" t="shared" si="25"/>
        <v>C2</v>
      </c>
    </row>
    <row r="233" spans="1:14" s="47" customFormat="1" ht="30" customHeight="1">
      <c r="A233" s="48" t="s">
        <v>249</v>
      </c>
      <c r="B233" s="40" t="s">
        <v>453</v>
      </c>
      <c r="C233" s="41" t="s">
        <v>324</v>
      </c>
      <c r="D233" s="42" t="s">
        <v>6</v>
      </c>
      <c r="E233" s="43" t="s">
        <v>122</v>
      </c>
      <c r="F233" s="64">
        <v>2</v>
      </c>
      <c r="G233" s="45"/>
      <c r="H233" s="46">
        <f>ROUND(G233*F233,2)</f>
        <v>0</v>
      </c>
      <c r="I233" s="8">
        <f ca="1" t="shared" si="22"/>
      </c>
      <c r="J233" s="5" t="str">
        <f t="shared" si="26"/>
        <v>E046Removal of Existing Catch BasinsCW 2130-R12each</v>
      </c>
      <c r="K233" s="6" t="e">
        <f>MATCH(J233,#REF!,0)</f>
        <v>#REF!</v>
      </c>
      <c r="L233" s="7" t="str">
        <f ca="1" t="shared" si="23"/>
        <v>F0</v>
      </c>
      <c r="M233" s="7" t="str">
        <f ca="1" t="shared" si="24"/>
        <v>C2</v>
      </c>
      <c r="N233" s="7" t="str">
        <f ca="1" t="shared" si="25"/>
        <v>C2</v>
      </c>
    </row>
    <row r="234" spans="1:14" s="49" customFormat="1" ht="30" customHeight="1">
      <c r="A234" s="48" t="s">
        <v>252</v>
      </c>
      <c r="B234" s="40" t="s">
        <v>454</v>
      </c>
      <c r="C234" s="41" t="s">
        <v>183</v>
      </c>
      <c r="D234" s="42" t="s">
        <v>7</v>
      </c>
      <c r="E234" s="43" t="s">
        <v>123</v>
      </c>
      <c r="F234" s="64">
        <v>12</v>
      </c>
      <c r="G234" s="45"/>
      <c r="H234" s="46">
        <f>ROUND(G234*F234,2)</f>
        <v>0</v>
      </c>
      <c r="I234" s="8">
        <f ca="1" t="shared" si="22"/>
      </c>
      <c r="J234" s="5" t="str">
        <f t="shared" si="26"/>
        <v>E051Installation of SubdrainsCW 3120-R4m</v>
      </c>
      <c r="K234" s="6" t="e">
        <f>MATCH(J234,#REF!,0)</f>
        <v>#REF!</v>
      </c>
      <c r="L234" s="7" t="str">
        <f ca="1" t="shared" si="23"/>
        <v>F0</v>
      </c>
      <c r="M234" s="7" t="str">
        <f ca="1" t="shared" si="24"/>
        <v>C2</v>
      </c>
      <c r="N234" s="7" t="str">
        <f ca="1" t="shared" si="25"/>
        <v>C2</v>
      </c>
    </row>
    <row r="235" spans="1:14" ht="36" customHeight="1">
      <c r="A235" s="38"/>
      <c r="B235" s="110"/>
      <c r="C235" s="105" t="s">
        <v>140</v>
      </c>
      <c r="D235" s="102"/>
      <c r="E235" s="109"/>
      <c r="F235" s="103"/>
      <c r="G235" s="96"/>
      <c r="H235" s="104"/>
      <c r="I235" s="8" t="str">
        <f ca="1" t="shared" si="22"/>
        <v>LOCKED</v>
      </c>
      <c r="J235" s="5" t="str">
        <f t="shared" si="26"/>
        <v>ADJUSTMENTS</v>
      </c>
      <c r="K235" s="6" t="e">
        <f>MATCH(J235,#REF!,0)</f>
        <v>#REF!</v>
      </c>
      <c r="L235" s="7" t="str">
        <f ca="1" t="shared" si="23"/>
        <v>G</v>
      </c>
      <c r="M235" s="7" t="str">
        <f ca="1" t="shared" si="24"/>
        <v>C2</v>
      </c>
      <c r="N235" s="7" t="str">
        <f ca="1" t="shared" si="25"/>
        <v>C2</v>
      </c>
    </row>
    <row r="236" spans="1:14" s="49" customFormat="1" ht="30" customHeight="1">
      <c r="A236" s="48" t="s">
        <v>297</v>
      </c>
      <c r="B236" s="40" t="s">
        <v>455</v>
      </c>
      <c r="C236" s="41" t="s">
        <v>456</v>
      </c>
      <c r="D236" s="42" t="s">
        <v>8</v>
      </c>
      <c r="E236" s="43" t="s">
        <v>122</v>
      </c>
      <c r="F236" s="64">
        <v>1</v>
      </c>
      <c r="G236" s="45"/>
      <c r="H236" s="46">
        <f>ROUND(G236*F236,2)</f>
        <v>0</v>
      </c>
      <c r="I236" s="8">
        <f ca="1" t="shared" si="22"/>
      </c>
      <c r="J236" s="5" t="str">
        <f t="shared" si="26"/>
        <v>F020Relocating Existing Hydrant - Type BCW 2110-R11each</v>
      </c>
      <c r="K236" s="6" t="e">
        <f>MATCH(J236,#REF!,0)</f>
        <v>#REF!</v>
      </c>
      <c r="L236" s="7" t="str">
        <f ca="1" t="shared" si="23"/>
        <v>F0</v>
      </c>
      <c r="M236" s="7" t="str">
        <f ca="1" t="shared" si="24"/>
        <v>C2</v>
      </c>
      <c r="N236" s="7" t="str">
        <f ca="1" t="shared" si="25"/>
        <v>C2</v>
      </c>
    </row>
    <row r="237" spans="1:14" s="49" customFormat="1" ht="39" customHeight="1">
      <c r="A237" s="48"/>
      <c r="B237" s="40" t="s">
        <v>457</v>
      </c>
      <c r="C237" s="41" t="s">
        <v>458</v>
      </c>
      <c r="D237" s="42" t="s">
        <v>8</v>
      </c>
      <c r="E237" s="43"/>
      <c r="F237" s="64"/>
      <c r="G237" s="46"/>
      <c r="H237" s="46"/>
      <c r="I237" s="8" t="str">
        <f ca="1" t="shared" si="22"/>
        <v>LOCKED</v>
      </c>
      <c r="J237" s="5" t="str">
        <f t="shared" si="26"/>
        <v>Watermain InstallationCW 2110-R11</v>
      </c>
      <c r="K237" s="6" t="e">
        <f>MATCH(J237,#REF!,0)</f>
        <v>#REF!</v>
      </c>
      <c r="L237" s="7" t="str">
        <f ca="1" t="shared" si="23"/>
        <v>F0</v>
      </c>
      <c r="M237" s="7" t="str">
        <f ca="1" t="shared" si="24"/>
        <v>C2</v>
      </c>
      <c r="N237" s="7" t="str">
        <f ca="1" t="shared" si="25"/>
        <v>C2</v>
      </c>
    </row>
    <row r="238" spans="1:14" s="49" customFormat="1" ht="30">
      <c r="A238" s="48"/>
      <c r="B238" s="52" t="s">
        <v>200</v>
      </c>
      <c r="C238" s="41" t="s">
        <v>448</v>
      </c>
      <c r="D238" s="42"/>
      <c r="E238" s="43" t="s">
        <v>123</v>
      </c>
      <c r="F238" s="64">
        <v>9</v>
      </c>
      <c r="G238" s="45"/>
      <c r="H238" s="46">
        <f>ROUND(G238*F238,2)</f>
        <v>0</v>
      </c>
      <c r="I238" s="8">
        <f ca="1" t="shared" si="22"/>
      </c>
      <c r="J238" s="5" t="str">
        <f t="shared" si="26"/>
        <v>Trenchless Installation, Class B Type Sand Bedding, Class 3 Backfillm</v>
      </c>
      <c r="K238" s="6" t="e">
        <f>MATCH(J238,#REF!,0)</f>
        <v>#REF!</v>
      </c>
      <c r="L238" s="7" t="str">
        <f ca="1" t="shared" si="23"/>
        <v>F0</v>
      </c>
      <c r="M238" s="7" t="str">
        <f ca="1" t="shared" si="24"/>
        <v>C2</v>
      </c>
      <c r="N238" s="7" t="str">
        <f ca="1" t="shared" si="25"/>
        <v>C2</v>
      </c>
    </row>
    <row r="239" spans="1:14" ht="36" customHeight="1">
      <c r="A239" s="38"/>
      <c r="B239" s="100"/>
      <c r="C239" s="105" t="s">
        <v>141</v>
      </c>
      <c r="D239" s="102"/>
      <c r="E239" s="106"/>
      <c r="F239" s="102"/>
      <c r="G239" s="96"/>
      <c r="H239" s="104"/>
      <c r="I239" s="8" t="str">
        <f ca="1" t="shared" si="22"/>
        <v>LOCKED</v>
      </c>
      <c r="J239" s="5" t="str">
        <f t="shared" si="26"/>
        <v>LANDSCAPING</v>
      </c>
      <c r="K239" s="6" t="e">
        <f>MATCH(J239,#REF!,0)</f>
        <v>#REF!</v>
      </c>
      <c r="L239" s="7" t="str">
        <f ca="1" t="shared" si="23"/>
        <v>F0</v>
      </c>
      <c r="M239" s="7" t="str">
        <f ca="1" t="shared" si="24"/>
        <v>C2</v>
      </c>
      <c r="N239" s="7" t="str">
        <f ca="1" t="shared" si="25"/>
        <v>C2</v>
      </c>
    </row>
    <row r="240" spans="1:14" s="47" customFormat="1" ht="30" customHeight="1">
      <c r="A240" s="50" t="s">
        <v>161</v>
      </c>
      <c r="B240" s="40" t="s">
        <v>459</v>
      </c>
      <c r="C240" s="41" t="s">
        <v>91</v>
      </c>
      <c r="D240" s="42" t="s">
        <v>11</v>
      </c>
      <c r="E240" s="43"/>
      <c r="F240" s="44"/>
      <c r="G240" s="51"/>
      <c r="H240" s="46"/>
      <c r="I240" s="8" t="str">
        <f ca="1" t="shared" si="22"/>
        <v>LOCKED</v>
      </c>
      <c r="J240" s="5" t="str">
        <f t="shared" si="26"/>
        <v>G001SoddingCW 3510-R9</v>
      </c>
      <c r="K240" s="6" t="e">
        <f>MATCH(J240,#REF!,0)</f>
        <v>#REF!</v>
      </c>
      <c r="L240" s="7" t="str">
        <f ca="1" t="shared" si="23"/>
        <v>F0</v>
      </c>
      <c r="M240" s="7" t="str">
        <f ca="1" t="shared" si="24"/>
        <v>G</v>
      </c>
      <c r="N240" s="7" t="str">
        <f ca="1" t="shared" si="25"/>
        <v>C2</v>
      </c>
    </row>
    <row r="241" spans="1:14" s="49" customFormat="1" ht="30" customHeight="1">
      <c r="A241" s="50" t="s">
        <v>162</v>
      </c>
      <c r="B241" s="52" t="s">
        <v>200</v>
      </c>
      <c r="C241" s="41" t="s">
        <v>384</v>
      </c>
      <c r="D241" s="42"/>
      <c r="E241" s="43" t="s">
        <v>119</v>
      </c>
      <c r="F241" s="44">
        <v>5</v>
      </c>
      <c r="G241" s="45"/>
      <c r="H241" s="46">
        <f>ROUND(G241*F241,2)</f>
        <v>0</v>
      </c>
      <c r="I241" s="8">
        <f ca="1" t="shared" si="22"/>
      </c>
      <c r="J241" s="5" t="str">
        <f t="shared" si="26"/>
        <v>G002width &lt; 600 mmm²</v>
      </c>
      <c r="K241" s="6" t="e">
        <f>MATCH(J241,#REF!,0)</f>
        <v>#REF!</v>
      </c>
      <c r="L241" s="7" t="str">
        <f ca="1" t="shared" si="23"/>
        <v>F0</v>
      </c>
      <c r="M241" s="7" t="str">
        <f ca="1" t="shared" si="24"/>
        <v>C2</v>
      </c>
      <c r="N241" s="7" t="str">
        <f ca="1" t="shared" si="25"/>
        <v>C2</v>
      </c>
    </row>
    <row r="242" spans="1:14" s="49" customFormat="1" ht="30" customHeight="1">
      <c r="A242" s="50" t="s">
        <v>163</v>
      </c>
      <c r="B242" s="52" t="s">
        <v>201</v>
      </c>
      <c r="C242" s="41" t="s">
        <v>385</v>
      </c>
      <c r="D242" s="42"/>
      <c r="E242" s="43" t="s">
        <v>119</v>
      </c>
      <c r="F242" s="44">
        <v>25</v>
      </c>
      <c r="G242" s="45"/>
      <c r="H242" s="46">
        <f>ROUND(G242*F242,2)</f>
        <v>0</v>
      </c>
      <c r="I242" s="8">
        <f ca="1" t="shared" si="22"/>
      </c>
      <c r="J242" s="5" t="str">
        <f t="shared" si="26"/>
        <v>G003width &gt; or = 600 mmm²</v>
      </c>
      <c r="K242" s="6" t="e">
        <f>MATCH(J242,#REF!,0)</f>
        <v>#REF!</v>
      </c>
      <c r="L242" s="7" t="str">
        <f ca="1" t="shared" si="23"/>
        <v>F0</v>
      </c>
      <c r="M242" s="7" t="str">
        <f ca="1" t="shared" si="24"/>
        <v>C2</v>
      </c>
      <c r="N242" s="7" t="str">
        <f ca="1" t="shared" si="25"/>
        <v>C2</v>
      </c>
    </row>
    <row r="243" spans="1:14" s="49" customFormat="1" ht="30" customHeight="1">
      <c r="A243" s="50" t="s">
        <v>375</v>
      </c>
      <c r="B243" s="40" t="s">
        <v>460</v>
      </c>
      <c r="C243" s="41" t="s">
        <v>4</v>
      </c>
      <c r="D243" s="42" t="s">
        <v>293</v>
      </c>
      <c r="E243" s="43" t="s">
        <v>119</v>
      </c>
      <c r="F243" s="44">
        <v>90</v>
      </c>
      <c r="G243" s="45"/>
      <c r="H243" s="46">
        <f>ROUND(G243*F243,2)</f>
        <v>0</v>
      </c>
      <c r="I243" s="8">
        <f ca="1" t="shared" si="22"/>
      </c>
      <c r="J243" s="5" t="str">
        <f t="shared" si="26"/>
        <v>G005Salt Tolerant Grass Seedingm²</v>
      </c>
      <c r="K243" s="6" t="e">
        <f>MATCH(J243,#REF!,0)</f>
        <v>#REF!</v>
      </c>
      <c r="L243" s="7" t="str">
        <f ca="1" t="shared" si="23"/>
        <v>F0</v>
      </c>
      <c r="M243" s="7" t="str">
        <f ca="1" t="shared" si="24"/>
        <v>C2</v>
      </c>
      <c r="N243" s="7" t="str">
        <f ca="1" t="shared" si="25"/>
        <v>C2</v>
      </c>
    </row>
    <row r="244" spans="1:14" s="37" customFormat="1" ht="30" customHeight="1" thickBot="1">
      <c r="A244" s="80"/>
      <c r="B244" s="118" t="str">
        <f>B179</f>
        <v>C</v>
      </c>
      <c r="C244" s="163" t="str">
        <f>C179</f>
        <v>Archibald St. and Mission St. Intersection - East Side Improvements</v>
      </c>
      <c r="D244" s="164"/>
      <c r="E244" s="164"/>
      <c r="F244" s="165"/>
      <c r="G244" s="119" t="s">
        <v>417</v>
      </c>
      <c r="H244" s="119">
        <f>SUM(H179:H243)</f>
        <v>0</v>
      </c>
      <c r="I244" s="8" t="str">
        <f ca="1" t="shared" si="22"/>
        <v>LOCKED</v>
      </c>
      <c r="J244" s="5" t="str">
        <f t="shared" si="26"/>
        <v>Archibald St. and Mission St. Intersection - East Side Improvements</v>
      </c>
      <c r="K244" s="6" t="e">
        <f>MATCH(J244,#REF!,0)</f>
        <v>#REF!</v>
      </c>
      <c r="L244" s="7" t="str">
        <f ca="1" t="shared" si="23"/>
        <v>G</v>
      </c>
      <c r="M244" s="7" t="str">
        <f ca="1" t="shared" si="24"/>
        <v>C2</v>
      </c>
      <c r="N244" s="7" t="str">
        <f ca="1" t="shared" si="25"/>
        <v>C2</v>
      </c>
    </row>
    <row r="245" spans="1:14" s="37" customFormat="1" ht="30" customHeight="1" thickTop="1">
      <c r="A245" s="36"/>
      <c r="B245" s="97" t="s">
        <v>17</v>
      </c>
      <c r="C245" s="160" t="s">
        <v>461</v>
      </c>
      <c r="D245" s="161"/>
      <c r="E245" s="161"/>
      <c r="F245" s="162"/>
      <c r="G245" s="114"/>
      <c r="H245" s="115"/>
      <c r="I245" s="8" t="str">
        <f ca="1" t="shared" si="22"/>
        <v>LOCKED</v>
      </c>
      <c r="J245" s="5" t="str">
        <f t="shared" si="26"/>
        <v>Lagimodiere Blvd. - Cottonwood to Dugald - Asphalt Shoulder Paving</v>
      </c>
      <c r="K245" s="6" t="e">
        <f>MATCH(J245,#REF!,0)</f>
        <v>#REF!</v>
      </c>
      <c r="L245" s="7" t="str">
        <f ca="1" t="shared" si="23"/>
        <v>G</v>
      </c>
      <c r="M245" s="7" t="str">
        <f ca="1" t="shared" si="24"/>
        <v>C2</v>
      </c>
      <c r="N245" s="7" t="str">
        <f ca="1" t="shared" si="25"/>
        <v>C2</v>
      </c>
    </row>
    <row r="246" spans="1:14" ht="36" customHeight="1">
      <c r="A246" s="38"/>
      <c r="B246" s="100"/>
      <c r="C246" s="101" t="s">
        <v>136</v>
      </c>
      <c r="D246" s="102"/>
      <c r="E246" s="103" t="s">
        <v>114</v>
      </c>
      <c r="F246" s="103" t="s">
        <v>114</v>
      </c>
      <c r="G246" s="96" t="s">
        <v>114</v>
      </c>
      <c r="H246" s="104"/>
      <c r="I246" s="8" t="str">
        <f ca="1" t="shared" si="22"/>
        <v>LOCKED</v>
      </c>
      <c r="J246" s="5" t="str">
        <f t="shared" si="26"/>
        <v>EARTH AND BASE WORKS</v>
      </c>
      <c r="K246" s="6" t="e">
        <f>MATCH(J246,#REF!,0)</f>
        <v>#REF!</v>
      </c>
      <c r="L246" s="7" t="str">
        <f ca="1" t="shared" si="23"/>
        <v>G</v>
      </c>
      <c r="M246" s="7" t="str">
        <f ca="1" t="shared" si="24"/>
        <v>C2</v>
      </c>
      <c r="N246" s="7" t="str">
        <f ca="1" t="shared" si="25"/>
        <v>C2</v>
      </c>
    </row>
    <row r="247" spans="1:14" s="47" customFormat="1" ht="30" customHeight="1">
      <c r="A247" s="48" t="s">
        <v>253</v>
      </c>
      <c r="B247" s="40" t="s">
        <v>255</v>
      </c>
      <c r="C247" s="41" t="s">
        <v>61</v>
      </c>
      <c r="D247" s="42" t="s">
        <v>398</v>
      </c>
      <c r="E247" s="43" t="s">
        <v>120</v>
      </c>
      <c r="F247" s="44">
        <v>3200</v>
      </c>
      <c r="G247" s="45"/>
      <c r="H247" s="46">
        <f>ROUND(G247*F247,2)</f>
        <v>0</v>
      </c>
      <c r="I247" s="8">
        <f ca="1" t="shared" si="22"/>
      </c>
      <c r="J247" s="5" t="str">
        <f t="shared" si="26"/>
        <v>A003ExcavationCW 3110-R18m³</v>
      </c>
      <c r="K247" s="6" t="e">
        <f>MATCH(J247,#REF!,0)</f>
        <v>#REF!</v>
      </c>
      <c r="L247" s="7" t="str">
        <f ca="1" t="shared" si="23"/>
        <v>F0</v>
      </c>
      <c r="M247" s="7" t="str">
        <f ca="1" t="shared" si="24"/>
        <v>C2</v>
      </c>
      <c r="N247" s="7" t="str">
        <f ca="1" t="shared" si="25"/>
        <v>C2</v>
      </c>
    </row>
    <row r="248" spans="1:14" s="49" customFormat="1" ht="30" customHeight="1">
      <c r="A248" s="39" t="s">
        <v>164</v>
      </c>
      <c r="B248" s="40" t="s">
        <v>80</v>
      </c>
      <c r="C248" s="41" t="s">
        <v>52</v>
      </c>
      <c r="D248" s="42" t="s">
        <v>398</v>
      </c>
      <c r="E248" s="43" t="s">
        <v>119</v>
      </c>
      <c r="F248" s="44">
        <v>1000</v>
      </c>
      <c r="G248" s="45"/>
      <c r="H248" s="46">
        <f>ROUND(G248*F248,2)</f>
        <v>0</v>
      </c>
      <c r="I248" s="8">
        <f ca="1" t="shared" si="22"/>
      </c>
      <c r="J248" s="5" t="str">
        <f t="shared" si="26"/>
        <v>A004Sub-Grade CompactionCW 3110-R18m²</v>
      </c>
      <c r="K248" s="6" t="e">
        <f>MATCH(J248,#REF!,0)</f>
        <v>#REF!</v>
      </c>
      <c r="L248" s="7" t="str">
        <f ca="1" t="shared" si="23"/>
        <v>F0</v>
      </c>
      <c r="M248" s="7" t="str">
        <f ca="1" t="shared" si="24"/>
        <v>C2</v>
      </c>
      <c r="N248" s="7" t="str">
        <f ca="1" t="shared" si="25"/>
        <v>C2</v>
      </c>
    </row>
    <row r="249" spans="1:14" s="47" customFormat="1" ht="32.25" customHeight="1">
      <c r="A249" s="39" t="s">
        <v>165</v>
      </c>
      <c r="B249" s="40" t="s">
        <v>82</v>
      </c>
      <c r="C249" s="41" t="s">
        <v>63</v>
      </c>
      <c r="D249" s="42" t="s">
        <v>398</v>
      </c>
      <c r="E249" s="43"/>
      <c r="F249" s="44"/>
      <c r="G249" s="51"/>
      <c r="H249" s="46"/>
      <c r="I249" s="8" t="str">
        <f ca="1" t="shared" si="22"/>
        <v>LOCKED</v>
      </c>
      <c r="J249" s="5" t="str">
        <f t="shared" si="26"/>
        <v>A007Crushed Sub-base MaterialCW 3110-R18</v>
      </c>
      <c r="K249" s="6" t="e">
        <f>MATCH(J249,#REF!,0)</f>
        <v>#REF!</v>
      </c>
      <c r="L249" s="7" t="str">
        <f ca="1" t="shared" si="23"/>
        <v>F0</v>
      </c>
      <c r="M249" s="7" t="str">
        <f ca="1" t="shared" si="24"/>
        <v>G</v>
      </c>
      <c r="N249" s="7" t="str">
        <f ca="1" t="shared" si="25"/>
        <v>C2</v>
      </c>
    </row>
    <row r="250" spans="1:14" s="47" customFormat="1" ht="42" customHeight="1">
      <c r="A250" s="39" t="s">
        <v>392</v>
      </c>
      <c r="B250" s="52" t="s">
        <v>200</v>
      </c>
      <c r="C250" s="41" t="s">
        <v>386</v>
      </c>
      <c r="D250" s="42" t="s">
        <v>114</v>
      </c>
      <c r="E250" s="43" t="s">
        <v>121</v>
      </c>
      <c r="F250" s="44">
        <v>3200</v>
      </c>
      <c r="G250" s="45"/>
      <c r="H250" s="46">
        <f>ROUND(G250*F250,2)</f>
        <v>0</v>
      </c>
      <c r="I250" s="8">
        <f ca="1" t="shared" si="22"/>
      </c>
      <c r="J250" s="5" t="str">
        <f t="shared" si="26"/>
        <v>A007A50 mmtonne</v>
      </c>
      <c r="K250" s="6" t="e">
        <f>MATCH(J250,#REF!,0)</f>
        <v>#REF!</v>
      </c>
      <c r="L250" s="7" t="str">
        <f ca="1" t="shared" si="23"/>
        <v>F0</v>
      </c>
      <c r="M250" s="7" t="str">
        <f ca="1" t="shared" si="24"/>
        <v>C2</v>
      </c>
      <c r="N250" s="7" t="str">
        <f ca="1" t="shared" si="25"/>
        <v>C2</v>
      </c>
    </row>
    <row r="251" spans="1:14" s="47" customFormat="1" ht="63" customHeight="1">
      <c r="A251" s="39" t="s">
        <v>166</v>
      </c>
      <c r="B251" s="40" t="s">
        <v>83</v>
      </c>
      <c r="C251" s="41" t="s">
        <v>187</v>
      </c>
      <c r="D251" s="42" t="s">
        <v>398</v>
      </c>
      <c r="E251" s="43" t="s">
        <v>120</v>
      </c>
      <c r="F251" s="44">
        <v>800</v>
      </c>
      <c r="G251" s="45"/>
      <c r="H251" s="46">
        <f>ROUND(G251*F251,2)</f>
        <v>0</v>
      </c>
      <c r="I251" s="8">
        <f ca="1" t="shared" si="22"/>
      </c>
      <c r="J251" s="5" t="str">
        <f t="shared" si="26"/>
        <v>A010Supplying and Placing Base Course MaterialCW 3110-R18m³</v>
      </c>
      <c r="K251" s="6" t="e">
        <f>MATCH(J251,#REF!,0)</f>
        <v>#REF!</v>
      </c>
      <c r="L251" s="7" t="str">
        <f ca="1" t="shared" si="23"/>
        <v>F0</v>
      </c>
      <c r="M251" s="7" t="str">
        <f ca="1" t="shared" si="24"/>
        <v>C2</v>
      </c>
      <c r="N251" s="7" t="str">
        <f ca="1" t="shared" si="25"/>
        <v>C2</v>
      </c>
    </row>
    <row r="252" spans="1:14" s="49" customFormat="1" ht="30" customHeight="1">
      <c r="A252" s="48" t="s">
        <v>167</v>
      </c>
      <c r="B252" s="40" t="s">
        <v>462</v>
      </c>
      <c r="C252" s="41" t="s">
        <v>68</v>
      </c>
      <c r="D252" s="42" t="s">
        <v>398</v>
      </c>
      <c r="E252" s="43" t="s">
        <v>119</v>
      </c>
      <c r="F252" s="44">
        <v>5500</v>
      </c>
      <c r="G252" s="45"/>
      <c r="H252" s="46">
        <f>ROUND(G252*F252,2)</f>
        <v>0</v>
      </c>
      <c r="I252" s="8">
        <f ca="1" t="shared" si="22"/>
      </c>
      <c r="J252" s="5" t="str">
        <f t="shared" si="26"/>
        <v>A012Grading of BoulevardsCW 3110-R18m²</v>
      </c>
      <c r="K252" s="6" t="e">
        <f>MATCH(J252,#REF!,0)</f>
        <v>#REF!</v>
      </c>
      <c r="L252" s="7" t="str">
        <f ca="1" t="shared" si="23"/>
        <v>F0</v>
      </c>
      <c r="M252" s="7" t="str">
        <f ca="1" t="shared" si="24"/>
        <v>C2</v>
      </c>
      <c r="N252" s="7" t="str">
        <f ca="1" t="shared" si="25"/>
        <v>C2</v>
      </c>
    </row>
    <row r="253" spans="1:14" s="49" customFormat="1" ht="43.5" customHeight="1">
      <c r="A253" s="39" t="s">
        <v>170</v>
      </c>
      <c r="B253" s="40" t="s">
        <v>463</v>
      </c>
      <c r="C253" s="41" t="s">
        <v>343</v>
      </c>
      <c r="D253" s="42" t="s">
        <v>0</v>
      </c>
      <c r="E253" s="43" t="s">
        <v>119</v>
      </c>
      <c r="F253" s="44">
        <v>10000</v>
      </c>
      <c r="G253" s="45"/>
      <c r="H253" s="46">
        <f>ROUND(G253*F253,2)</f>
        <v>0</v>
      </c>
      <c r="I253" s="8">
        <f ca="1" t="shared" si="22"/>
      </c>
      <c r="J253" s="5" t="str">
        <f t="shared" si="26"/>
        <v>A022Separation Geotextile FabricCW 3130-R4m²</v>
      </c>
      <c r="K253" s="6" t="e">
        <f>MATCH(J253,#REF!,0)</f>
        <v>#REF!</v>
      </c>
      <c r="L253" s="7" t="str">
        <f ca="1" t="shared" si="23"/>
        <v>F0</v>
      </c>
      <c r="M253" s="7" t="str">
        <f ca="1" t="shared" si="24"/>
        <v>C2</v>
      </c>
      <c r="N253" s="7" t="str">
        <f ca="1" t="shared" si="25"/>
        <v>C2</v>
      </c>
    </row>
    <row r="254" spans="1:14" ht="36" customHeight="1">
      <c r="A254" s="38"/>
      <c r="B254" s="108"/>
      <c r="C254" s="105" t="s">
        <v>340</v>
      </c>
      <c r="D254" s="102"/>
      <c r="E254" s="103"/>
      <c r="F254" s="103"/>
      <c r="G254" s="96"/>
      <c r="H254" s="104"/>
      <c r="I254" s="8" t="str">
        <f ca="1" t="shared" si="22"/>
        <v>LOCKED</v>
      </c>
      <c r="J254" s="5" t="str">
        <f t="shared" si="26"/>
        <v>ROADWORK - NEW CONSTRUCTION</v>
      </c>
      <c r="K254" s="6" t="e">
        <f>MATCH(J254,#REF!,0)</f>
        <v>#REF!</v>
      </c>
      <c r="L254" s="7" t="str">
        <f ca="1" t="shared" si="23"/>
        <v>G</v>
      </c>
      <c r="M254" s="7" t="str">
        <f ca="1" t="shared" si="24"/>
        <v>C2</v>
      </c>
      <c r="N254" s="7" t="str">
        <f ca="1" t="shared" si="25"/>
        <v>C2</v>
      </c>
    </row>
    <row r="255" spans="1:14" s="49" customFormat="1" ht="43.5" customHeight="1">
      <c r="A255" s="48" t="s">
        <v>16</v>
      </c>
      <c r="B255" s="40" t="s">
        <v>464</v>
      </c>
      <c r="C255" s="41" t="s">
        <v>235</v>
      </c>
      <c r="D255" s="42" t="s">
        <v>401</v>
      </c>
      <c r="E255" s="62"/>
      <c r="F255" s="44"/>
      <c r="G255" s="51"/>
      <c r="H255" s="66"/>
      <c r="I255" s="8" t="str">
        <f ca="1" t="shared" si="22"/>
        <v>LOCKED</v>
      </c>
      <c r="J255" s="5" t="str">
        <f t="shared" si="26"/>
        <v>C055Construction of Asphaltic Concrete PavementsCW 3410-R10</v>
      </c>
      <c r="K255" s="6" t="e">
        <f>MATCH(J255,#REF!,0)</f>
        <v>#REF!</v>
      </c>
      <c r="L255" s="7" t="str">
        <f ca="1" t="shared" si="23"/>
        <v>F0</v>
      </c>
      <c r="M255" s="7" t="str">
        <f ca="1" t="shared" si="24"/>
        <v>G</v>
      </c>
      <c r="N255" s="7" t="str">
        <f ca="1" t="shared" si="25"/>
        <v>C2</v>
      </c>
    </row>
    <row r="256" spans="1:14" s="49" customFormat="1" ht="30" customHeight="1">
      <c r="A256" s="48" t="s">
        <v>236</v>
      </c>
      <c r="B256" s="52" t="s">
        <v>200</v>
      </c>
      <c r="C256" s="41" t="s">
        <v>207</v>
      </c>
      <c r="D256" s="42"/>
      <c r="E256" s="43"/>
      <c r="F256" s="44"/>
      <c r="G256" s="51"/>
      <c r="H256" s="66"/>
      <c r="I256" s="8" t="str">
        <f ca="1" t="shared" si="22"/>
        <v>LOCKED</v>
      </c>
      <c r="J256" s="5" t="str">
        <f t="shared" si="26"/>
        <v>C056Main Line Paving</v>
      </c>
      <c r="K256" s="6" t="e">
        <f>MATCH(J256,#REF!,0)</f>
        <v>#REF!</v>
      </c>
      <c r="L256" s="7" t="str">
        <f ca="1" t="shared" si="23"/>
        <v>F0</v>
      </c>
      <c r="M256" s="7" t="str">
        <f ca="1" t="shared" si="24"/>
        <v>G</v>
      </c>
      <c r="N256" s="7" t="str">
        <f ca="1" t="shared" si="25"/>
        <v>C2</v>
      </c>
    </row>
    <row r="257" spans="1:14" s="49" customFormat="1" ht="30" customHeight="1">
      <c r="A257" s="48" t="s">
        <v>237</v>
      </c>
      <c r="B257" s="60" t="s">
        <v>328</v>
      </c>
      <c r="C257" s="41" t="s">
        <v>339</v>
      </c>
      <c r="D257" s="42"/>
      <c r="E257" s="43" t="s">
        <v>121</v>
      </c>
      <c r="F257" s="44">
        <v>2100</v>
      </c>
      <c r="G257" s="45"/>
      <c r="H257" s="46">
        <f>ROUND(G257*F257,2)</f>
        <v>0</v>
      </c>
      <c r="I257" s="8">
        <f ca="1" t="shared" si="22"/>
      </c>
      <c r="J257" s="5" t="str">
        <f t="shared" si="26"/>
        <v>C058Type IAtonne</v>
      </c>
      <c r="K257" s="6" t="e">
        <f>MATCH(J257,#REF!,0)</f>
        <v>#REF!</v>
      </c>
      <c r="L257" s="7" t="str">
        <f ca="1" t="shared" si="23"/>
        <v>F0</v>
      </c>
      <c r="M257" s="7" t="str">
        <f ca="1" t="shared" si="24"/>
        <v>C2</v>
      </c>
      <c r="N257" s="7" t="str">
        <f ca="1" t="shared" si="25"/>
        <v>C2</v>
      </c>
    </row>
    <row r="258" spans="1:14" ht="36" customHeight="1">
      <c r="A258" s="38"/>
      <c r="B258" s="108"/>
      <c r="C258" s="105" t="s">
        <v>138</v>
      </c>
      <c r="D258" s="102"/>
      <c r="E258" s="109"/>
      <c r="F258" s="103"/>
      <c r="G258" s="96"/>
      <c r="H258" s="104"/>
      <c r="I258" s="8" t="str">
        <f ca="1" t="shared" si="22"/>
        <v>LOCKED</v>
      </c>
      <c r="J258" s="5" t="str">
        <f t="shared" si="26"/>
        <v>JOINT AND CRACK SEALING</v>
      </c>
      <c r="K258" s="6" t="e">
        <f>MATCH(J258,#REF!,0)</f>
        <v>#REF!</v>
      </c>
      <c r="L258" s="7" t="str">
        <f ca="1" t="shared" si="23"/>
        <v>G</v>
      </c>
      <c r="M258" s="7" t="str">
        <f ca="1" t="shared" si="24"/>
        <v>C2</v>
      </c>
      <c r="N258" s="7" t="str">
        <f ca="1" t="shared" si="25"/>
        <v>C2</v>
      </c>
    </row>
    <row r="259" spans="1:14" s="47" customFormat="1" ht="30" customHeight="1">
      <c r="A259" s="48" t="s">
        <v>288</v>
      </c>
      <c r="B259" s="40" t="s">
        <v>465</v>
      </c>
      <c r="C259" s="41" t="s">
        <v>56</v>
      </c>
      <c r="D259" s="42" t="s">
        <v>348</v>
      </c>
      <c r="E259" s="43" t="s">
        <v>123</v>
      </c>
      <c r="F259" s="64">
        <v>1000</v>
      </c>
      <c r="G259" s="45"/>
      <c r="H259" s="46">
        <f>ROUND(G259*F259,2)</f>
        <v>0</v>
      </c>
      <c r="I259" s="8">
        <f ca="1" t="shared" si="22"/>
      </c>
      <c r="J259" s="5" t="str">
        <f t="shared" si="26"/>
        <v>D006Reflective Crack MaintenanceCW 3250-R7m</v>
      </c>
      <c r="K259" s="6" t="e">
        <f>MATCH(J259,#REF!,0)</f>
        <v>#REF!</v>
      </c>
      <c r="L259" s="7" t="str">
        <f ca="1" t="shared" si="23"/>
        <v>F0</v>
      </c>
      <c r="M259" s="7" t="str">
        <f ca="1" t="shared" si="24"/>
        <v>C2</v>
      </c>
      <c r="N259" s="7" t="str">
        <f ca="1" t="shared" si="25"/>
        <v>C2</v>
      </c>
    </row>
    <row r="260" spans="1:14" ht="36" customHeight="1">
      <c r="A260" s="38"/>
      <c r="B260" s="100"/>
      <c r="C260" s="105" t="s">
        <v>141</v>
      </c>
      <c r="D260" s="102"/>
      <c r="E260" s="106"/>
      <c r="F260" s="102"/>
      <c r="G260" s="96"/>
      <c r="H260" s="104"/>
      <c r="I260" s="8" t="str">
        <f ca="1" t="shared" si="22"/>
        <v>LOCKED</v>
      </c>
      <c r="J260" s="5" t="str">
        <f t="shared" si="26"/>
        <v>LANDSCAPING</v>
      </c>
      <c r="K260" s="6" t="e">
        <f>MATCH(J260,#REF!,0)</f>
        <v>#REF!</v>
      </c>
      <c r="L260" s="7" t="str">
        <f ca="1" t="shared" si="23"/>
        <v>F0</v>
      </c>
      <c r="M260" s="7" t="str">
        <f ca="1" t="shared" si="24"/>
        <v>C2</v>
      </c>
      <c r="N260" s="7" t="str">
        <f ca="1" t="shared" si="25"/>
        <v>C2</v>
      </c>
    </row>
    <row r="261" spans="1:14" s="47" customFormat="1" ht="30" customHeight="1">
      <c r="A261" s="50" t="s">
        <v>161</v>
      </c>
      <c r="B261" s="40" t="s">
        <v>466</v>
      </c>
      <c r="C261" s="41" t="s">
        <v>91</v>
      </c>
      <c r="D261" s="42" t="s">
        <v>11</v>
      </c>
      <c r="E261" s="43"/>
      <c r="F261" s="44"/>
      <c r="G261" s="51"/>
      <c r="H261" s="46"/>
      <c r="I261" s="8" t="str">
        <f aca="true" ca="1" t="shared" si="27" ref="I261:I324">IF(CELL("protect",$G261)=1,"LOCKED","")</f>
        <v>LOCKED</v>
      </c>
      <c r="J261" s="5" t="str">
        <f t="shared" si="26"/>
        <v>G001SoddingCW 3510-R9</v>
      </c>
      <c r="K261" s="6" t="e">
        <f>MATCH(J261,#REF!,0)</f>
        <v>#REF!</v>
      </c>
      <c r="L261" s="7" t="str">
        <f aca="true" ca="1" t="shared" si="28" ref="L261:L324">CELL("format",$F261)</f>
        <v>F0</v>
      </c>
      <c r="M261" s="7" t="str">
        <f aca="true" ca="1" t="shared" si="29" ref="M261:M324">CELL("format",$G261)</f>
        <v>G</v>
      </c>
      <c r="N261" s="7" t="str">
        <f aca="true" ca="1" t="shared" si="30" ref="N261:N324">CELL("format",$H261)</f>
        <v>C2</v>
      </c>
    </row>
    <row r="262" spans="1:14" s="49" customFormat="1" ht="30" customHeight="1">
      <c r="A262" s="50" t="s">
        <v>162</v>
      </c>
      <c r="B262" s="52" t="s">
        <v>200</v>
      </c>
      <c r="C262" s="41" t="s">
        <v>384</v>
      </c>
      <c r="D262" s="42"/>
      <c r="E262" s="43" t="s">
        <v>119</v>
      </c>
      <c r="F262" s="44">
        <v>35</v>
      </c>
      <c r="G262" s="45"/>
      <c r="H262" s="46">
        <f>ROUND(G262*F262,2)</f>
        <v>0</v>
      </c>
      <c r="I262" s="8">
        <f ca="1" t="shared" si="27"/>
      </c>
      <c r="J262" s="5" t="str">
        <f t="shared" si="26"/>
        <v>G002width &lt; 600 mmm²</v>
      </c>
      <c r="K262" s="6" t="e">
        <f>MATCH(J262,#REF!,0)</f>
        <v>#REF!</v>
      </c>
      <c r="L262" s="7" t="str">
        <f ca="1" t="shared" si="28"/>
        <v>F0</v>
      </c>
      <c r="M262" s="7" t="str">
        <f ca="1" t="shared" si="29"/>
        <v>C2</v>
      </c>
      <c r="N262" s="7" t="str">
        <f ca="1" t="shared" si="30"/>
        <v>C2</v>
      </c>
    </row>
    <row r="263" spans="1:14" s="49" customFormat="1" ht="30" customHeight="1">
      <c r="A263" s="50" t="s">
        <v>163</v>
      </c>
      <c r="B263" s="52" t="s">
        <v>201</v>
      </c>
      <c r="C263" s="41" t="s">
        <v>385</v>
      </c>
      <c r="D263" s="42"/>
      <c r="E263" s="43" t="s">
        <v>119</v>
      </c>
      <c r="F263" s="44">
        <v>310</v>
      </c>
      <c r="G263" s="45"/>
      <c r="H263" s="46">
        <f>ROUND(G263*F263,2)</f>
        <v>0</v>
      </c>
      <c r="I263" s="8">
        <f ca="1" t="shared" si="27"/>
      </c>
      <c r="J263" s="5" t="str">
        <f aca="true" t="shared" si="31" ref="J263:J326">CLEAN(CONCATENATE(TRIM($A263),TRIM($C263),IF(LEFT($D263)&lt;&gt;"E",TRIM($D263),),TRIM($E263)))</f>
        <v>G003width &gt; or = 600 mmm²</v>
      </c>
      <c r="K263" s="6" t="e">
        <f>MATCH(J263,#REF!,0)</f>
        <v>#REF!</v>
      </c>
      <c r="L263" s="7" t="str">
        <f ca="1" t="shared" si="28"/>
        <v>F0</v>
      </c>
      <c r="M263" s="7" t="str">
        <f ca="1" t="shared" si="29"/>
        <v>C2</v>
      </c>
      <c r="N263" s="7" t="str">
        <f ca="1" t="shared" si="30"/>
        <v>C2</v>
      </c>
    </row>
    <row r="264" spans="1:14" s="49" customFormat="1" ht="30" customHeight="1">
      <c r="A264" s="50" t="s">
        <v>375</v>
      </c>
      <c r="B264" s="40" t="s">
        <v>467</v>
      </c>
      <c r="C264" s="41" t="s">
        <v>4</v>
      </c>
      <c r="D264" s="42" t="s">
        <v>293</v>
      </c>
      <c r="E264" s="43" t="s">
        <v>119</v>
      </c>
      <c r="F264" s="44">
        <v>7300</v>
      </c>
      <c r="G264" s="45"/>
      <c r="H264" s="46">
        <f>ROUND(G264*F264,2)</f>
        <v>0</v>
      </c>
      <c r="I264" s="8">
        <f ca="1" t="shared" si="27"/>
      </c>
      <c r="J264" s="5" t="str">
        <f t="shared" si="31"/>
        <v>G005Salt Tolerant Grass Seedingm²</v>
      </c>
      <c r="K264" s="6" t="e">
        <f>MATCH(J264,#REF!,0)</f>
        <v>#REF!</v>
      </c>
      <c r="L264" s="7" t="str">
        <f ca="1" t="shared" si="28"/>
        <v>F0</v>
      </c>
      <c r="M264" s="7" t="str">
        <f ca="1" t="shared" si="29"/>
        <v>C2</v>
      </c>
      <c r="N264" s="7" t="str">
        <f ca="1" t="shared" si="30"/>
        <v>C2</v>
      </c>
    </row>
    <row r="265" spans="1:14" s="37" customFormat="1" ht="30" customHeight="1" thickBot="1">
      <c r="A265" s="80"/>
      <c r="B265" s="118" t="str">
        <f>B245</f>
        <v>D</v>
      </c>
      <c r="C265" s="163" t="str">
        <f>C245</f>
        <v>Lagimodiere Blvd. - Cottonwood to Dugald - Asphalt Shoulder Paving </v>
      </c>
      <c r="D265" s="164"/>
      <c r="E265" s="164"/>
      <c r="F265" s="165"/>
      <c r="G265" s="119" t="s">
        <v>417</v>
      </c>
      <c r="H265" s="119">
        <f>SUM(H245:H264)</f>
        <v>0</v>
      </c>
      <c r="I265" s="8" t="str">
        <f ca="1" t="shared" si="27"/>
        <v>LOCKED</v>
      </c>
      <c r="J265" s="5" t="str">
        <f t="shared" si="31"/>
        <v>Lagimodiere Blvd. - Cottonwood to Dugald - Asphalt Shoulder Paving</v>
      </c>
      <c r="K265" s="6" t="e">
        <f>MATCH(J265,#REF!,0)</f>
        <v>#REF!</v>
      </c>
      <c r="L265" s="7" t="str">
        <f ca="1" t="shared" si="28"/>
        <v>G</v>
      </c>
      <c r="M265" s="7" t="str">
        <f ca="1" t="shared" si="29"/>
        <v>C2</v>
      </c>
      <c r="N265" s="7" t="str">
        <f ca="1" t="shared" si="30"/>
        <v>C2</v>
      </c>
    </row>
    <row r="266" spans="1:14" s="37" customFormat="1" ht="30" customHeight="1" thickTop="1">
      <c r="A266" s="36"/>
      <c r="B266" s="97" t="s">
        <v>306</v>
      </c>
      <c r="C266" s="160" t="s">
        <v>468</v>
      </c>
      <c r="D266" s="161"/>
      <c r="E266" s="161"/>
      <c r="F266" s="162"/>
      <c r="G266" s="114"/>
      <c r="H266" s="115"/>
      <c r="I266" s="8" t="str">
        <f ca="1" t="shared" si="27"/>
        <v>LOCKED</v>
      </c>
      <c r="J266" s="5" t="str">
        <f t="shared" si="31"/>
        <v>Lagimodiere Blvd. - Paterson St. Intersection and Leveque Improvements</v>
      </c>
      <c r="K266" s="6" t="e">
        <f>MATCH(J266,#REF!,0)</f>
        <v>#REF!</v>
      </c>
      <c r="L266" s="7" t="str">
        <f ca="1" t="shared" si="28"/>
        <v>G</v>
      </c>
      <c r="M266" s="7" t="str">
        <f ca="1" t="shared" si="29"/>
        <v>C2</v>
      </c>
      <c r="N266" s="7" t="str">
        <f ca="1" t="shared" si="30"/>
        <v>C2</v>
      </c>
    </row>
    <row r="267" spans="1:14" s="47" customFormat="1" ht="30" customHeight="1">
      <c r="A267" s="48" t="s">
        <v>253</v>
      </c>
      <c r="B267" s="40" t="s">
        <v>85</v>
      </c>
      <c r="C267" s="41" t="s">
        <v>61</v>
      </c>
      <c r="D267" s="42" t="s">
        <v>398</v>
      </c>
      <c r="E267" s="43" t="s">
        <v>120</v>
      </c>
      <c r="F267" s="44">
        <v>230</v>
      </c>
      <c r="G267" s="45"/>
      <c r="H267" s="46">
        <f>ROUND(G267*F267,2)</f>
        <v>0</v>
      </c>
      <c r="I267" s="8">
        <f ca="1" t="shared" si="27"/>
      </c>
      <c r="J267" s="5" t="str">
        <f t="shared" si="31"/>
        <v>A003ExcavationCW 3110-R18m³</v>
      </c>
      <c r="K267" s="6" t="e">
        <f>MATCH(J267,#REF!,0)</f>
        <v>#REF!</v>
      </c>
      <c r="L267" s="7" t="str">
        <f ca="1" t="shared" si="28"/>
        <v>F0</v>
      </c>
      <c r="M267" s="7" t="str">
        <f ca="1" t="shared" si="29"/>
        <v>C2</v>
      </c>
      <c r="N267" s="7" t="str">
        <f ca="1" t="shared" si="30"/>
        <v>C2</v>
      </c>
    </row>
    <row r="268" spans="1:14" s="49" customFormat="1" ht="30" customHeight="1">
      <c r="A268" s="39" t="s">
        <v>164</v>
      </c>
      <c r="B268" s="40" t="s">
        <v>86</v>
      </c>
      <c r="C268" s="41" t="s">
        <v>52</v>
      </c>
      <c r="D268" s="42" t="s">
        <v>398</v>
      </c>
      <c r="E268" s="43" t="s">
        <v>119</v>
      </c>
      <c r="F268" s="44">
        <v>1160</v>
      </c>
      <c r="G268" s="45"/>
      <c r="H268" s="46">
        <f>ROUND(G268*F268,2)</f>
        <v>0</v>
      </c>
      <c r="I268" s="8">
        <f ca="1" t="shared" si="27"/>
      </c>
      <c r="J268" s="5" t="str">
        <f t="shared" si="31"/>
        <v>A004Sub-Grade CompactionCW 3110-R18m²</v>
      </c>
      <c r="K268" s="6" t="e">
        <f>MATCH(J268,#REF!,0)</f>
        <v>#REF!</v>
      </c>
      <c r="L268" s="7" t="str">
        <f ca="1" t="shared" si="28"/>
        <v>F0</v>
      </c>
      <c r="M268" s="7" t="str">
        <f ca="1" t="shared" si="29"/>
        <v>C2</v>
      </c>
      <c r="N268" s="7" t="str">
        <f ca="1" t="shared" si="30"/>
        <v>C2</v>
      </c>
    </row>
    <row r="269" spans="1:14" s="47" customFormat="1" ht="32.25" customHeight="1">
      <c r="A269" s="39" t="s">
        <v>165</v>
      </c>
      <c r="B269" s="40" t="s">
        <v>87</v>
      </c>
      <c r="C269" s="41" t="s">
        <v>63</v>
      </c>
      <c r="D269" s="42" t="s">
        <v>398</v>
      </c>
      <c r="E269" s="43"/>
      <c r="F269" s="44"/>
      <c r="G269" s="51"/>
      <c r="H269" s="46"/>
      <c r="I269" s="8" t="str">
        <f ca="1" t="shared" si="27"/>
        <v>LOCKED</v>
      </c>
      <c r="J269" s="5" t="str">
        <f t="shared" si="31"/>
        <v>A007Crushed Sub-base MaterialCW 3110-R18</v>
      </c>
      <c r="K269" s="6" t="e">
        <f>MATCH(J269,#REF!,0)</f>
        <v>#REF!</v>
      </c>
      <c r="L269" s="7" t="str">
        <f ca="1" t="shared" si="28"/>
        <v>F0</v>
      </c>
      <c r="M269" s="7" t="str">
        <f ca="1" t="shared" si="29"/>
        <v>G</v>
      </c>
      <c r="N269" s="7" t="str">
        <f ca="1" t="shared" si="30"/>
        <v>C2</v>
      </c>
    </row>
    <row r="270" spans="1:14" s="47" customFormat="1" ht="42" customHeight="1">
      <c r="A270" s="39" t="s">
        <v>392</v>
      </c>
      <c r="B270" s="52" t="s">
        <v>200</v>
      </c>
      <c r="C270" s="41" t="s">
        <v>386</v>
      </c>
      <c r="D270" s="42" t="s">
        <v>114</v>
      </c>
      <c r="E270" s="43" t="s">
        <v>121</v>
      </c>
      <c r="F270" s="44">
        <v>820</v>
      </c>
      <c r="G270" s="45"/>
      <c r="H270" s="46">
        <f>ROUND(G270*F270,2)</f>
        <v>0</v>
      </c>
      <c r="I270" s="8">
        <f ca="1" t="shared" si="27"/>
      </c>
      <c r="J270" s="5" t="str">
        <f t="shared" si="31"/>
        <v>A007A50 mmtonne</v>
      </c>
      <c r="K270" s="6" t="e">
        <f>MATCH(J270,#REF!,0)</f>
        <v>#REF!</v>
      </c>
      <c r="L270" s="7" t="str">
        <f ca="1" t="shared" si="28"/>
        <v>F0</v>
      </c>
      <c r="M270" s="7" t="str">
        <f ca="1" t="shared" si="29"/>
        <v>C2</v>
      </c>
      <c r="N270" s="7" t="str">
        <f ca="1" t="shared" si="30"/>
        <v>C2</v>
      </c>
    </row>
    <row r="271" spans="1:14" s="47" customFormat="1" ht="63" customHeight="1">
      <c r="A271" s="39" t="s">
        <v>166</v>
      </c>
      <c r="B271" s="40" t="s">
        <v>88</v>
      </c>
      <c r="C271" s="41" t="s">
        <v>187</v>
      </c>
      <c r="D271" s="42" t="s">
        <v>398</v>
      </c>
      <c r="E271" s="43" t="s">
        <v>120</v>
      </c>
      <c r="F271" s="44">
        <v>105</v>
      </c>
      <c r="G271" s="45"/>
      <c r="H271" s="46">
        <f>ROUND(G271*F271,2)</f>
        <v>0</v>
      </c>
      <c r="I271" s="8">
        <f ca="1" t="shared" si="27"/>
      </c>
      <c r="J271" s="5" t="str">
        <f t="shared" si="31"/>
        <v>A010Supplying and Placing Base Course MaterialCW 3110-R18m³</v>
      </c>
      <c r="K271" s="6" t="e">
        <f>MATCH(J271,#REF!,0)</f>
        <v>#REF!</v>
      </c>
      <c r="L271" s="7" t="str">
        <f ca="1" t="shared" si="28"/>
        <v>F0</v>
      </c>
      <c r="M271" s="7" t="str">
        <f ca="1" t="shared" si="29"/>
        <v>C2</v>
      </c>
      <c r="N271" s="7" t="str">
        <f ca="1" t="shared" si="30"/>
        <v>C2</v>
      </c>
    </row>
    <row r="272" spans="1:14" s="49" customFormat="1" ht="30" customHeight="1">
      <c r="A272" s="48" t="s">
        <v>167</v>
      </c>
      <c r="B272" s="40" t="s">
        <v>89</v>
      </c>
      <c r="C272" s="41" t="s">
        <v>68</v>
      </c>
      <c r="D272" s="42" t="s">
        <v>398</v>
      </c>
      <c r="E272" s="43" t="s">
        <v>119</v>
      </c>
      <c r="F272" s="44">
        <v>340</v>
      </c>
      <c r="G272" s="45"/>
      <c r="H272" s="46">
        <f>ROUND(G272*F272,2)</f>
        <v>0</v>
      </c>
      <c r="I272" s="8">
        <f ca="1" t="shared" si="27"/>
      </c>
      <c r="J272" s="5" t="str">
        <f t="shared" si="31"/>
        <v>A012Grading of BoulevardsCW 3110-R18m²</v>
      </c>
      <c r="K272" s="6" t="e">
        <f>MATCH(J272,#REF!,0)</f>
        <v>#REF!</v>
      </c>
      <c r="L272" s="7" t="str">
        <f ca="1" t="shared" si="28"/>
        <v>F0</v>
      </c>
      <c r="M272" s="7" t="str">
        <f ca="1" t="shared" si="29"/>
        <v>C2</v>
      </c>
      <c r="N272" s="7" t="str">
        <f ca="1" t="shared" si="30"/>
        <v>C2</v>
      </c>
    </row>
    <row r="273" spans="1:14" s="49" customFormat="1" ht="43.5" customHeight="1">
      <c r="A273" s="39" t="s">
        <v>170</v>
      </c>
      <c r="B273" s="40" t="s">
        <v>90</v>
      </c>
      <c r="C273" s="41" t="s">
        <v>343</v>
      </c>
      <c r="D273" s="42" t="s">
        <v>0</v>
      </c>
      <c r="E273" s="43" t="s">
        <v>119</v>
      </c>
      <c r="F273" s="44">
        <v>1200</v>
      </c>
      <c r="G273" s="45"/>
      <c r="H273" s="46">
        <f>ROUND(G273*F273,2)</f>
        <v>0</v>
      </c>
      <c r="I273" s="8">
        <f ca="1" t="shared" si="27"/>
      </c>
      <c r="J273" s="5" t="str">
        <f t="shared" si="31"/>
        <v>A022Separation Geotextile FabricCW 3130-R4m²</v>
      </c>
      <c r="K273" s="6" t="e">
        <f>MATCH(J273,#REF!,0)</f>
        <v>#REF!</v>
      </c>
      <c r="L273" s="7" t="str">
        <f ca="1" t="shared" si="28"/>
        <v>F0</v>
      </c>
      <c r="M273" s="7" t="str">
        <f ca="1" t="shared" si="29"/>
        <v>C2</v>
      </c>
      <c r="N273" s="7" t="str">
        <f ca="1" t="shared" si="30"/>
        <v>C2</v>
      </c>
    </row>
    <row r="274" spans="1:14" s="49" customFormat="1" ht="43.5" customHeight="1">
      <c r="A274" s="39" t="s">
        <v>277</v>
      </c>
      <c r="B274" s="40" t="s">
        <v>18</v>
      </c>
      <c r="C274" s="41" t="s">
        <v>275</v>
      </c>
      <c r="D274" s="42" t="s">
        <v>296</v>
      </c>
      <c r="E274" s="43" t="s">
        <v>120</v>
      </c>
      <c r="F274" s="44">
        <v>450</v>
      </c>
      <c r="G274" s="45"/>
      <c r="H274" s="46">
        <f>ROUND(G274*F274,2)</f>
        <v>0</v>
      </c>
      <c r="I274" s="8">
        <f ca="1" t="shared" si="27"/>
      </c>
      <c r="J274" s="5" t="str">
        <f t="shared" si="31"/>
        <v>A028Common Excavation- Suitable site materialCW 3170-R3m³</v>
      </c>
      <c r="K274" s="6" t="e">
        <f>MATCH(J274,#REF!,0)</f>
        <v>#REF!</v>
      </c>
      <c r="L274" s="7" t="str">
        <f ca="1" t="shared" si="28"/>
        <v>F0</v>
      </c>
      <c r="M274" s="7" t="str">
        <f ca="1" t="shared" si="29"/>
        <v>C2</v>
      </c>
      <c r="N274" s="7" t="str">
        <f ca="1" t="shared" si="30"/>
        <v>C2</v>
      </c>
    </row>
    <row r="275" spans="1:14" s="49" customFormat="1" ht="30" customHeight="1">
      <c r="A275" s="48" t="s">
        <v>278</v>
      </c>
      <c r="B275" s="40" t="s">
        <v>19</v>
      </c>
      <c r="C275" s="41" t="s">
        <v>276</v>
      </c>
      <c r="D275" s="42" t="s">
        <v>296</v>
      </c>
      <c r="E275" s="43"/>
      <c r="F275" s="44"/>
      <c r="G275" s="51"/>
      <c r="H275" s="46"/>
      <c r="I275" s="8" t="str">
        <f ca="1" t="shared" si="27"/>
        <v>LOCKED</v>
      </c>
      <c r="J275" s="5" t="str">
        <f t="shared" si="31"/>
        <v>A030Fill MaterialCW 3170-R3</v>
      </c>
      <c r="K275" s="6" t="e">
        <f>MATCH(J275,#REF!,0)</f>
        <v>#REF!</v>
      </c>
      <c r="L275" s="7" t="str">
        <f ca="1" t="shared" si="28"/>
        <v>F0</v>
      </c>
      <c r="M275" s="7" t="str">
        <f ca="1" t="shared" si="29"/>
        <v>G</v>
      </c>
      <c r="N275" s="7" t="str">
        <f ca="1" t="shared" si="30"/>
        <v>C2</v>
      </c>
    </row>
    <row r="276" spans="1:14" s="49" customFormat="1" ht="30" customHeight="1">
      <c r="A276" s="39" t="s">
        <v>279</v>
      </c>
      <c r="B276" s="52" t="s">
        <v>200</v>
      </c>
      <c r="C276" s="41" t="s">
        <v>284</v>
      </c>
      <c r="D276" s="82"/>
      <c r="E276" s="43" t="s">
        <v>120</v>
      </c>
      <c r="F276" s="83">
        <v>470</v>
      </c>
      <c r="G276" s="45"/>
      <c r="H276" s="46">
        <f>ROUND(G276*F276,2)</f>
        <v>0</v>
      </c>
      <c r="I276" s="8">
        <f ca="1" t="shared" si="27"/>
      </c>
      <c r="J276" s="5" t="str">
        <f t="shared" si="31"/>
        <v>A031Placing Suitable Site Materialm³</v>
      </c>
      <c r="K276" s="6" t="e">
        <f>MATCH(J276,#REF!,0)</f>
        <v>#REF!</v>
      </c>
      <c r="L276" s="7" t="str">
        <f ca="1" t="shared" si="28"/>
        <v>F0</v>
      </c>
      <c r="M276" s="7" t="str">
        <f ca="1" t="shared" si="29"/>
        <v>C2</v>
      </c>
      <c r="N276" s="7" t="str">
        <f ca="1" t="shared" si="30"/>
        <v>C2</v>
      </c>
    </row>
    <row r="277" spans="1:14" s="47" customFormat="1" ht="43.5" customHeight="1">
      <c r="A277" s="90"/>
      <c r="B277" s="91"/>
      <c r="C277" s="92" t="s">
        <v>327</v>
      </c>
      <c r="D277" s="93"/>
      <c r="E277" s="93"/>
      <c r="F277" s="93"/>
      <c r="G277" s="51"/>
      <c r="H277" s="94"/>
      <c r="I277" s="8" t="str">
        <f ca="1" t="shared" si="27"/>
        <v>LOCKED</v>
      </c>
      <c r="J277" s="5" t="str">
        <f t="shared" si="31"/>
        <v>ROADWORK - REMOVALS/RENEWALS</v>
      </c>
      <c r="K277" s="6" t="e">
        <f>MATCH(J277,#REF!,0)</f>
        <v>#REF!</v>
      </c>
      <c r="L277" s="7" t="str">
        <f ca="1" t="shared" si="28"/>
        <v>F0</v>
      </c>
      <c r="M277" s="7" t="str">
        <f ca="1" t="shared" si="29"/>
        <v>G</v>
      </c>
      <c r="N277" s="7" t="str">
        <f ca="1" t="shared" si="30"/>
        <v>F2</v>
      </c>
    </row>
    <row r="278" spans="1:14" s="47" customFormat="1" ht="30" customHeight="1">
      <c r="A278" s="50" t="s">
        <v>216</v>
      </c>
      <c r="B278" s="40" t="s">
        <v>20</v>
      </c>
      <c r="C278" s="41" t="s">
        <v>184</v>
      </c>
      <c r="D278" s="42" t="s">
        <v>398</v>
      </c>
      <c r="E278" s="43"/>
      <c r="F278" s="44"/>
      <c r="G278" s="51"/>
      <c r="H278" s="46"/>
      <c r="I278" s="8" t="str">
        <f ca="1" t="shared" si="27"/>
        <v>LOCKED</v>
      </c>
      <c r="J278" s="5" t="str">
        <f t="shared" si="31"/>
        <v>B001Pavement RemovalCW 3110-R18</v>
      </c>
      <c r="K278" s="6" t="e">
        <f>MATCH(J278,#REF!,0)</f>
        <v>#REF!</v>
      </c>
      <c r="L278" s="7" t="str">
        <f ca="1" t="shared" si="28"/>
        <v>F0</v>
      </c>
      <c r="M278" s="7" t="str">
        <f ca="1" t="shared" si="29"/>
        <v>G</v>
      </c>
      <c r="N278" s="7" t="str">
        <f ca="1" t="shared" si="30"/>
        <v>C2</v>
      </c>
    </row>
    <row r="279" spans="1:14" s="49" customFormat="1" ht="30" customHeight="1">
      <c r="A279" s="50" t="s">
        <v>171</v>
      </c>
      <c r="B279" s="52" t="s">
        <v>200</v>
      </c>
      <c r="C279" s="41" t="s">
        <v>186</v>
      </c>
      <c r="D279" s="42" t="s">
        <v>114</v>
      </c>
      <c r="E279" s="43" t="s">
        <v>119</v>
      </c>
      <c r="F279" s="44">
        <v>530</v>
      </c>
      <c r="G279" s="45"/>
      <c r="H279" s="46">
        <f>ROUND(G279*F279,2)</f>
        <v>0</v>
      </c>
      <c r="I279" s="8">
        <f ca="1" t="shared" si="27"/>
      </c>
      <c r="J279" s="5" t="str">
        <f t="shared" si="31"/>
        <v>B003Asphalt Pavementm²</v>
      </c>
      <c r="K279" s="6" t="e">
        <f>MATCH(J279,#REF!,0)</f>
        <v>#REF!</v>
      </c>
      <c r="L279" s="7" t="str">
        <f ca="1" t="shared" si="28"/>
        <v>F0</v>
      </c>
      <c r="M279" s="7" t="str">
        <f ca="1" t="shared" si="29"/>
        <v>C2</v>
      </c>
      <c r="N279" s="7" t="str">
        <f ca="1" t="shared" si="30"/>
        <v>C2</v>
      </c>
    </row>
    <row r="280" spans="1:14" s="49" customFormat="1" ht="30" customHeight="1">
      <c r="A280" s="50" t="s">
        <v>172</v>
      </c>
      <c r="B280" s="40" t="s">
        <v>21</v>
      </c>
      <c r="C280" s="41" t="s">
        <v>258</v>
      </c>
      <c r="D280" s="42" t="s">
        <v>399</v>
      </c>
      <c r="E280" s="43"/>
      <c r="F280" s="44"/>
      <c r="G280" s="51"/>
      <c r="H280" s="46"/>
      <c r="I280" s="8" t="str">
        <f ca="1" t="shared" si="27"/>
        <v>LOCKED</v>
      </c>
      <c r="J280" s="5" t="str">
        <f t="shared" si="31"/>
        <v>B017Partial Slab PatchesCW 3230-R8</v>
      </c>
      <c r="K280" s="6" t="e">
        <f>MATCH(J280,#REF!,0)</f>
        <v>#REF!</v>
      </c>
      <c r="L280" s="7" t="str">
        <f ca="1" t="shared" si="28"/>
        <v>F0</v>
      </c>
      <c r="M280" s="7" t="str">
        <f ca="1" t="shared" si="29"/>
        <v>G</v>
      </c>
      <c r="N280" s="7" t="str">
        <f ca="1" t="shared" si="30"/>
        <v>C2</v>
      </c>
    </row>
    <row r="281" spans="1:14" s="49" customFormat="1" ht="43.5" customHeight="1">
      <c r="A281" s="50" t="s">
        <v>173</v>
      </c>
      <c r="B281" s="52" t="s">
        <v>200</v>
      </c>
      <c r="C281" s="41" t="s">
        <v>131</v>
      </c>
      <c r="D281" s="42" t="s">
        <v>114</v>
      </c>
      <c r="E281" s="43" t="s">
        <v>119</v>
      </c>
      <c r="F281" s="44">
        <v>8</v>
      </c>
      <c r="G281" s="45"/>
      <c r="H281" s="46">
        <f>ROUND(G281*F281,2)</f>
        <v>0</v>
      </c>
      <c r="I281" s="8">
        <f ca="1" t="shared" si="27"/>
      </c>
      <c r="J281" s="5" t="str">
        <f t="shared" si="31"/>
        <v>B027200 mm Concrete Pavement (Type B)m²</v>
      </c>
      <c r="K281" s="6" t="e">
        <f>MATCH(J281,#REF!,0)</f>
        <v>#REF!</v>
      </c>
      <c r="L281" s="7" t="str">
        <f ca="1" t="shared" si="28"/>
        <v>F0</v>
      </c>
      <c r="M281" s="7" t="str">
        <f ca="1" t="shared" si="29"/>
        <v>C2</v>
      </c>
      <c r="N281" s="7" t="str">
        <f ca="1" t="shared" si="30"/>
        <v>C2</v>
      </c>
    </row>
    <row r="282" spans="1:14" s="49" customFormat="1" ht="30" customHeight="1">
      <c r="A282" s="50" t="s">
        <v>174</v>
      </c>
      <c r="B282" s="40" t="s">
        <v>22</v>
      </c>
      <c r="C282" s="41" t="s">
        <v>103</v>
      </c>
      <c r="D282" s="42" t="s">
        <v>399</v>
      </c>
      <c r="E282" s="43"/>
      <c r="F282" s="44"/>
      <c r="G282" s="51"/>
      <c r="H282" s="46"/>
      <c r="I282" s="8" t="str">
        <f ca="1" t="shared" si="27"/>
        <v>LOCKED</v>
      </c>
      <c r="J282" s="5" t="str">
        <f t="shared" si="31"/>
        <v>B094Drilled DowelsCW 3230-R8</v>
      </c>
      <c r="K282" s="6" t="e">
        <f>MATCH(J282,#REF!,0)</f>
        <v>#REF!</v>
      </c>
      <c r="L282" s="7" t="str">
        <f ca="1" t="shared" si="28"/>
        <v>F0</v>
      </c>
      <c r="M282" s="7" t="str">
        <f ca="1" t="shared" si="29"/>
        <v>G</v>
      </c>
      <c r="N282" s="7" t="str">
        <f ca="1" t="shared" si="30"/>
        <v>C2</v>
      </c>
    </row>
    <row r="283" spans="1:14" s="49" customFormat="1" ht="30" customHeight="1">
      <c r="A283" s="50" t="s">
        <v>175</v>
      </c>
      <c r="B283" s="52" t="s">
        <v>200</v>
      </c>
      <c r="C283" s="41" t="s">
        <v>129</v>
      </c>
      <c r="D283" s="42" t="s">
        <v>114</v>
      </c>
      <c r="E283" s="43" t="s">
        <v>122</v>
      </c>
      <c r="F283" s="44">
        <v>9</v>
      </c>
      <c r="G283" s="45"/>
      <c r="H283" s="46">
        <f>ROUND(G283*F283,2)</f>
        <v>0</v>
      </c>
      <c r="I283" s="8">
        <f ca="1" t="shared" si="27"/>
      </c>
      <c r="J283" s="5" t="str">
        <f t="shared" si="31"/>
        <v>B09519.1 mm Diametereach</v>
      </c>
      <c r="K283" s="6" t="e">
        <f>MATCH(J283,#REF!,0)</f>
        <v>#REF!</v>
      </c>
      <c r="L283" s="7" t="str">
        <f ca="1" t="shared" si="28"/>
        <v>F0</v>
      </c>
      <c r="M283" s="7" t="str">
        <f ca="1" t="shared" si="29"/>
        <v>C2</v>
      </c>
      <c r="N283" s="7" t="str">
        <f ca="1" t="shared" si="30"/>
        <v>C2</v>
      </c>
    </row>
    <row r="284" spans="1:14" s="49" customFormat="1" ht="30" customHeight="1">
      <c r="A284" s="50" t="s">
        <v>176</v>
      </c>
      <c r="B284" s="40" t="s">
        <v>23</v>
      </c>
      <c r="C284" s="41" t="s">
        <v>104</v>
      </c>
      <c r="D284" s="42" t="s">
        <v>399</v>
      </c>
      <c r="E284" s="43"/>
      <c r="F284" s="44"/>
      <c r="G284" s="51"/>
      <c r="H284" s="46"/>
      <c r="I284" s="8" t="str">
        <f ca="1" t="shared" si="27"/>
        <v>LOCKED</v>
      </c>
      <c r="J284" s="5" t="str">
        <f t="shared" si="31"/>
        <v>B097Drilled Tie BarsCW 3230-R8</v>
      </c>
      <c r="K284" s="6" t="e">
        <f>MATCH(J284,#REF!,0)</f>
        <v>#REF!</v>
      </c>
      <c r="L284" s="7" t="str">
        <f ca="1" t="shared" si="28"/>
        <v>F0</v>
      </c>
      <c r="M284" s="7" t="str">
        <f ca="1" t="shared" si="29"/>
        <v>G</v>
      </c>
      <c r="N284" s="7" t="str">
        <f ca="1" t="shared" si="30"/>
        <v>C2</v>
      </c>
    </row>
    <row r="285" spans="1:14" s="49" customFormat="1" ht="30" customHeight="1">
      <c r="A285" s="50" t="s">
        <v>177</v>
      </c>
      <c r="B285" s="52" t="s">
        <v>200</v>
      </c>
      <c r="C285" s="41" t="s">
        <v>128</v>
      </c>
      <c r="D285" s="42" t="s">
        <v>114</v>
      </c>
      <c r="E285" s="43" t="s">
        <v>122</v>
      </c>
      <c r="F285" s="44">
        <v>11</v>
      </c>
      <c r="G285" s="45"/>
      <c r="H285" s="46">
        <f>ROUND(G285*F285,2)</f>
        <v>0</v>
      </c>
      <c r="I285" s="8">
        <f ca="1" t="shared" si="27"/>
      </c>
      <c r="J285" s="5" t="str">
        <f t="shared" si="31"/>
        <v>B09820 M Deformed Tie Bareach</v>
      </c>
      <c r="K285" s="6" t="e">
        <f>MATCH(J285,#REF!,0)</f>
        <v>#REF!</v>
      </c>
      <c r="L285" s="7" t="str">
        <f ca="1" t="shared" si="28"/>
        <v>F0</v>
      </c>
      <c r="M285" s="7" t="str">
        <f ca="1" t="shared" si="29"/>
        <v>C2</v>
      </c>
      <c r="N285" s="7" t="str">
        <f ca="1" t="shared" si="30"/>
        <v>C2</v>
      </c>
    </row>
    <row r="286" spans="1:14" s="143" customFormat="1" ht="30" customHeight="1">
      <c r="A286" s="135" t="s">
        <v>366</v>
      </c>
      <c r="B286" s="136" t="s">
        <v>24</v>
      </c>
      <c r="C286" s="137" t="s">
        <v>195</v>
      </c>
      <c r="D286" s="138" t="s">
        <v>396</v>
      </c>
      <c r="E286" s="139"/>
      <c r="F286" s="140"/>
      <c r="G286" s="141"/>
      <c r="H286" s="142"/>
      <c r="I286" s="8" t="str">
        <f ca="1" t="shared" si="27"/>
        <v>LOCKED</v>
      </c>
      <c r="J286" s="5" t="str">
        <f t="shared" si="31"/>
        <v>B126rConcrete Curb RemovalCW 3240-R10</v>
      </c>
      <c r="K286" s="6" t="e">
        <f>MATCH(J286,#REF!,0)</f>
        <v>#REF!</v>
      </c>
      <c r="L286" s="7" t="str">
        <f ca="1" t="shared" si="28"/>
        <v>F0</v>
      </c>
      <c r="M286" s="7" t="str">
        <f ca="1" t="shared" si="29"/>
        <v>G</v>
      </c>
      <c r="N286" s="7" t="str">
        <f ca="1" t="shared" si="30"/>
        <v>C2</v>
      </c>
    </row>
    <row r="287" spans="1:14" s="49" customFormat="1" ht="30" customHeight="1">
      <c r="A287" s="50" t="s">
        <v>367</v>
      </c>
      <c r="B287" s="52" t="s">
        <v>200</v>
      </c>
      <c r="C287" s="41" t="s">
        <v>469</v>
      </c>
      <c r="D287" s="42"/>
      <c r="E287" s="43" t="s">
        <v>123</v>
      </c>
      <c r="F287" s="44">
        <v>240</v>
      </c>
      <c r="G287" s="45"/>
      <c r="H287" s="46">
        <f>ROUND(G287*F287,2)</f>
        <v>0</v>
      </c>
      <c r="I287" s="8">
        <f ca="1" t="shared" si="27"/>
      </c>
      <c r="J287" s="5" t="str">
        <f t="shared" si="31"/>
        <v>B127rBarrier 180 mmm</v>
      </c>
      <c r="K287" s="6" t="e">
        <f>MATCH(J287,#REF!,0)</f>
        <v>#REF!</v>
      </c>
      <c r="L287" s="7" t="str">
        <f ca="1" t="shared" si="28"/>
        <v>F0</v>
      </c>
      <c r="M287" s="7" t="str">
        <f ca="1" t="shared" si="29"/>
        <v>C2</v>
      </c>
      <c r="N287" s="7" t="str">
        <f ca="1" t="shared" si="30"/>
        <v>C2</v>
      </c>
    </row>
    <row r="288" spans="1:14" s="47" customFormat="1" ht="30" customHeight="1">
      <c r="A288" s="50" t="s">
        <v>270</v>
      </c>
      <c r="B288" s="40" t="s">
        <v>25</v>
      </c>
      <c r="C288" s="41" t="s">
        <v>57</v>
      </c>
      <c r="D288" s="42" t="s">
        <v>9</v>
      </c>
      <c r="E288" s="43"/>
      <c r="F288" s="44"/>
      <c r="G288" s="51"/>
      <c r="H288" s="46"/>
      <c r="I288" s="8" t="str">
        <f ca="1" t="shared" si="27"/>
        <v>LOCKED</v>
      </c>
      <c r="J288" s="5" t="str">
        <f t="shared" si="31"/>
        <v>B200Planing of PavementCW 3450-R5</v>
      </c>
      <c r="K288" s="6" t="e">
        <f>MATCH(J288,#REF!,0)</f>
        <v>#REF!</v>
      </c>
      <c r="L288" s="7" t="str">
        <f ca="1" t="shared" si="28"/>
        <v>F0</v>
      </c>
      <c r="M288" s="7" t="str">
        <f ca="1" t="shared" si="29"/>
        <v>G</v>
      </c>
      <c r="N288" s="7" t="str">
        <f ca="1" t="shared" si="30"/>
        <v>C2</v>
      </c>
    </row>
    <row r="289" spans="1:14" s="49" customFormat="1" ht="30" customHeight="1">
      <c r="A289" s="50" t="s">
        <v>271</v>
      </c>
      <c r="B289" s="53" t="s">
        <v>200</v>
      </c>
      <c r="C289" s="54" t="s">
        <v>53</v>
      </c>
      <c r="D289" s="55" t="s">
        <v>114</v>
      </c>
      <c r="E289" s="56" t="s">
        <v>119</v>
      </c>
      <c r="F289" s="57">
        <v>230</v>
      </c>
      <c r="G289" s="58"/>
      <c r="H289" s="59">
        <f>ROUND(G289*F289,2)</f>
        <v>0</v>
      </c>
      <c r="I289" s="8">
        <f ca="1" t="shared" si="27"/>
      </c>
      <c r="J289" s="5" t="str">
        <f t="shared" si="31"/>
        <v>B2010 - 50 mm Depth (Asphalt)m²</v>
      </c>
      <c r="K289" s="6" t="e">
        <f>MATCH(J289,#REF!,0)</f>
        <v>#REF!</v>
      </c>
      <c r="L289" s="7" t="str">
        <f ca="1" t="shared" si="28"/>
        <v>F0</v>
      </c>
      <c r="M289" s="7" t="str">
        <f ca="1" t="shared" si="29"/>
        <v>C2</v>
      </c>
      <c r="N289" s="7" t="str">
        <f ca="1" t="shared" si="30"/>
        <v>C2</v>
      </c>
    </row>
    <row r="290" spans="1:14" s="47" customFormat="1" ht="34.5" customHeight="1">
      <c r="A290" s="90"/>
      <c r="B290" s="95"/>
      <c r="C290" s="92" t="s">
        <v>340</v>
      </c>
      <c r="D290" s="93"/>
      <c r="E290" s="93"/>
      <c r="F290" s="93"/>
      <c r="G290" s="51"/>
      <c r="H290" s="94"/>
      <c r="I290" s="8" t="str">
        <f ca="1" t="shared" si="27"/>
        <v>LOCKED</v>
      </c>
      <c r="J290" s="5" t="str">
        <f t="shared" si="31"/>
        <v>ROADWORK - NEW CONSTRUCTION</v>
      </c>
      <c r="K290" s="6" t="e">
        <f>MATCH(J290,#REF!,0)</f>
        <v>#REF!</v>
      </c>
      <c r="L290" s="7" t="str">
        <f ca="1" t="shared" si="28"/>
        <v>F0</v>
      </c>
      <c r="M290" s="7" t="str">
        <f ca="1" t="shared" si="29"/>
        <v>G</v>
      </c>
      <c r="N290" s="7" t="str">
        <f ca="1" t="shared" si="30"/>
        <v>F2</v>
      </c>
    </row>
    <row r="291" spans="1:14" s="47" customFormat="1" ht="43.5" customHeight="1">
      <c r="A291" s="48" t="s">
        <v>144</v>
      </c>
      <c r="B291" s="40" t="s">
        <v>26</v>
      </c>
      <c r="C291" s="41" t="s">
        <v>262</v>
      </c>
      <c r="D291" s="42" t="s">
        <v>400</v>
      </c>
      <c r="E291" s="43"/>
      <c r="F291" s="64"/>
      <c r="G291" s="51"/>
      <c r="H291" s="66"/>
      <c r="I291" s="8" t="str">
        <f ca="1" t="shared" si="27"/>
        <v>LOCKED</v>
      </c>
      <c r="J291" s="5" t="str">
        <f t="shared" si="31"/>
        <v>C001Concrete Pavements, Median Slabs, Bull-noses, and Safety MediansCW 3310-R15</v>
      </c>
      <c r="K291" s="6" t="e">
        <f>MATCH(J291,#REF!,0)</f>
        <v>#REF!</v>
      </c>
      <c r="L291" s="7" t="str">
        <f ca="1" t="shared" si="28"/>
        <v>F0</v>
      </c>
      <c r="M291" s="7" t="str">
        <f ca="1" t="shared" si="29"/>
        <v>G</v>
      </c>
      <c r="N291" s="7" t="str">
        <f ca="1" t="shared" si="30"/>
        <v>C2</v>
      </c>
    </row>
    <row r="292" spans="1:14" s="47" customFormat="1" ht="43.5" customHeight="1">
      <c r="A292" s="48" t="s">
        <v>145</v>
      </c>
      <c r="B292" s="52" t="s">
        <v>200</v>
      </c>
      <c r="C292" s="41" t="s">
        <v>12</v>
      </c>
      <c r="D292" s="42" t="s">
        <v>114</v>
      </c>
      <c r="E292" s="43" t="s">
        <v>119</v>
      </c>
      <c r="F292" s="64">
        <v>430</v>
      </c>
      <c r="G292" s="45"/>
      <c r="H292" s="46">
        <f>ROUND(G292*F292,2)</f>
        <v>0</v>
      </c>
      <c r="I292" s="8">
        <f ca="1" t="shared" si="27"/>
      </c>
      <c r="J292" s="5" t="str">
        <f t="shared" si="31"/>
        <v>C007Construction of 230 mm Concrete Pavement (Plain-Dowelled)m²</v>
      </c>
      <c r="K292" s="6" t="e">
        <f>MATCH(J292,#REF!,0)</f>
        <v>#REF!</v>
      </c>
      <c r="L292" s="7" t="str">
        <f ca="1" t="shared" si="28"/>
        <v>F0</v>
      </c>
      <c r="M292" s="7" t="str">
        <f ca="1" t="shared" si="29"/>
        <v>C2</v>
      </c>
      <c r="N292" s="7" t="str">
        <f ca="1" t="shared" si="30"/>
        <v>C2</v>
      </c>
    </row>
    <row r="293" spans="1:14" s="47" customFormat="1" ht="43.5" customHeight="1">
      <c r="A293" s="48" t="s">
        <v>146</v>
      </c>
      <c r="B293" s="52" t="s">
        <v>201</v>
      </c>
      <c r="C293" s="41" t="s">
        <v>127</v>
      </c>
      <c r="D293" s="42" t="s">
        <v>114</v>
      </c>
      <c r="E293" s="43" t="s">
        <v>119</v>
      </c>
      <c r="F293" s="64">
        <v>405</v>
      </c>
      <c r="G293" s="45"/>
      <c r="H293" s="46">
        <f>ROUND(G293*F293,2)</f>
        <v>0</v>
      </c>
      <c r="I293" s="8">
        <f ca="1" t="shared" si="27"/>
      </c>
      <c r="J293" s="5" t="str">
        <f t="shared" si="31"/>
        <v>C011Construction of 150 mm Concrete Pavement (Reinforced)m²</v>
      </c>
      <c r="K293" s="6" t="e">
        <f>MATCH(J293,#REF!,0)</f>
        <v>#REF!</v>
      </c>
      <c r="L293" s="7" t="str">
        <f ca="1" t="shared" si="28"/>
        <v>F0</v>
      </c>
      <c r="M293" s="7" t="str">
        <f ca="1" t="shared" si="29"/>
        <v>C2</v>
      </c>
      <c r="N293" s="7" t="str">
        <f ca="1" t="shared" si="30"/>
        <v>C2</v>
      </c>
    </row>
    <row r="294" spans="1:14" s="47" customFormat="1" ht="43.5" customHeight="1">
      <c r="A294" s="48" t="s">
        <v>226</v>
      </c>
      <c r="B294" s="40" t="s">
        <v>27</v>
      </c>
      <c r="C294" s="41" t="s">
        <v>212</v>
      </c>
      <c r="D294" s="42" t="s">
        <v>400</v>
      </c>
      <c r="E294" s="43"/>
      <c r="F294" s="64"/>
      <c r="G294" s="51"/>
      <c r="H294" s="66"/>
      <c r="I294" s="8" t="str">
        <f ca="1" t="shared" si="27"/>
        <v>LOCKED</v>
      </c>
      <c r="J294" s="5" t="str">
        <f t="shared" si="31"/>
        <v>C032Concrete Curbs, Curb and Gutter, and Splash StripsCW 3310-R15</v>
      </c>
      <c r="K294" s="6" t="e">
        <f>MATCH(J294,#REF!,0)</f>
        <v>#REF!</v>
      </c>
      <c r="L294" s="7" t="str">
        <f ca="1" t="shared" si="28"/>
        <v>F0</v>
      </c>
      <c r="M294" s="7" t="str">
        <f ca="1" t="shared" si="29"/>
        <v>G</v>
      </c>
      <c r="N294" s="7" t="str">
        <f ca="1" t="shared" si="30"/>
        <v>C2</v>
      </c>
    </row>
    <row r="295" spans="1:14" s="49" customFormat="1" ht="43.5" customHeight="1">
      <c r="A295" s="48" t="s">
        <v>227</v>
      </c>
      <c r="B295" s="52" t="s">
        <v>200</v>
      </c>
      <c r="C295" s="41" t="s">
        <v>441</v>
      </c>
      <c r="D295" s="42" t="s">
        <v>198</v>
      </c>
      <c r="E295" s="43" t="s">
        <v>123</v>
      </c>
      <c r="F295" s="44">
        <v>231</v>
      </c>
      <c r="G295" s="45"/>
      <c r="H295" s="46">
        <f>ROUND(G295*F295,2)</f>
        <v>0</v>
      </c>
      <c r="I295" s="8">
        <f ca="1" t="shared" si="27"/>
      </c>
      <c r="J295" s="5" t="str">
        <f t="shared" si="31"/>
        <v>C035Construction of Barrier (180 mm ht, Integral)SD-204m</v>
      </c>
      <c r="K295" s="6" t="e">
        <f>MATCH(J295,#REF!,0)</f>
        <v>#REF!</v>
      </c>
      <c r="L295" s="7" t="str">
        <f ca="1" t="shared" si="28"/>
        <v>F0</v>
      </c>
      <c r="M295" s="7" t="str">
        <f ca="1" t="shared" si="29"/>
        <v>C2</v>
      </c>
      <c r="N295" s="7" t="str">
        <f ca="1" t="shared" si="30"/>
        <v>C2</v>
      </c>
    </row>
    <row r="296" spans="1:14" s="49" customFormat="1" ht="43.5" customHeight="1">
      <c r="A296" s="48" t="s">
        <v>228</v>
      </c>
      <c r="B296" s="52" t="s">
        <v>201</v>
      </c>
      <c r="C296" s="41" t="s">
        <v>470</v>
      </c>
      <c r="D296" s="42" t="s">
        <v>196</v>
      </c>
      <c r="E296" s="43" t="s">
        <v>123</v>
      </c>
      <c r="F296" s="44">
        <v>62</v>
      </c>
      <c r="G296" s="45"/>
      <c r="H296" s="46">
        <f>ROUND(G296*F296,2)</f>
        <v>0</v>
      </c>
      <c r="I296" s="8">
        <f ca="1" t="shared" si="27"/>
      </c>
      <c r="J296" s="5" t="str">
        <f t="shared" si="31"/>
        <v>C042Construction of Mountable Curb 120mm (Integral)SD-201m</v>
      </c>
      <c r="K296" s="6" t="e">
        <f>MATCH(J296,#REF!,0)</f>
        <v>#REF!</v>
      </c>
      <c r="L296" s="7" t="str">
        <f ca="1" t="shared" si="28"/>
        <v>F0</v>
      </c>
      <c r="M296" s="7" t="str">
        <f ca="1" t="shared" si="29"/>
        <v>C2</v>
      </c>
      <c r="N296" s="7" t="str">
        <f ca="1" t="shared" si="30"/>
        <v>C2</v>
      </c>
    </row>
    <row r="297" spans="1:14" s="47" customFormat="1" ht="43.5" customHeight="1">
      <c r="A297" s="48" t="s">
        <v>14</v>
      </c>
      <c r="B297" s="40" t="s">
        <v>28</v>
      </c>
      <c r="C297" s="41" t="s">
        <v>84</v>
      </c>
      <c r="D297" s="42" t="s">
        <v>400</v>
      </c>
      <c r="E297" s="43" t="s">
        <v>123</v>
      </c>
      <c r="F297" s="64">
        <v>103</v>
      </c>
      <c r="G297" s="45"/>
      <c r="H297" s="46">
        <f>ROUND(G297*F297,2)</f>
        <v>0</v>
      </c>
      <c r="I297" s="8">
        <f ca="1" t="shared" si="27"/>
      </c>
      <c r="J297" s="5" t="str">
        <f t="shared" si="31"/>
        <v>C050Supply and Installation of Dowel AssembliesCW 3310-R15m</v>
      </c>
      <c r="K297" s="6" t="e">
        <f>MATCH(J297,#REF!,0)</f>
        <v>#REF!</v>
      </c>
      <c r="L297" s="7" t="str">
        <f ca="1" t="shared" si="28"/>
        <v>F0</v>
      </c>
      <c r="M297" s="7" t="str">
        <f ca="1" t="shared" si="29"/>
        <v>C2</v>
      </c>
      <c r="N297" s="7" t="str">
        <f ca="1" t="shared" si="30"/>
        <v>C2</v>
      </c>
    </row>
    <row r="298" spans="1:14" s="49" customFormat="1" ht="43.5" customHeight="1">
      <c r="A298" s="48" t="s">
        <v>16</v>
      </c>
      <c r="B298" s="40" t="s">
        <v>29</v>
      </c>
      <c r="C298" s="41" t="s">
        <v>235</v>
      </c>
      <c r="D298" s="42" t="s">
        <v>401</v>
      </c>
      <c r="E298" s="62"/>
      <c r="F298" s="44"/>
      <c r="G298" s="51"/>
      <c r="H298" s="66"/>
      <c r="I298" s="8" t="str">
        <f ca="1" t="shared" si="27"/>
        <v>LOCKED</v>
      </c>
      <c r="J298" s="5" t="str">
        <f t="shared" si="31"/>
        <v>C055Construction of Asphaltic Concrete PavementsCW 3410-R10</v>
      </c>
      <c r="K298" s="6" t="e">
        <f>MATCH(J298,#REF!,0)</f>
        <v>#REF!</v>
      </c>
      <c r="L298" s="7" t="str">
        <f ca="1" t="shared" si="28"/>
        <v>F0</v>
      </c>
      <c r="M298" s="7" t="str">
        <f ca="1" t="shared" si="29"/>
        <v>G</v>
      </c>
      <c r="N298" s="7" t="str">
        <f ca="1" t="shared" si="30"/>
        <v>C2</v>
      </c>
    </row>
    <row r="299" spans="1:14" s="49" customFormat="1" ht="30" customHeight="1">
      <c r="A299" s="48" t="s">
        <v>238</v>
      </c>
      <c r="B299" s="52" t="s">
        <v>200</v>
      </c>
      <c r="C299" s="41" t="s">
        <v>208</v>
      </c>
      <c r="D299" s="42"/>
      <c r="E299" s="43"/>
      <c r="F299" s="44"/>
      <c r="G299" s="51"/>
      <c r="H299" s="66"/>
      <c r="I299" s="8" t="str">
        <f ca="1" t="shared" si="27"/>
        <v>LOCKED</v>
      </c>
      <c r="J299" s="5" t="str">
        <f t="shared" si="31"/>
        <v>C059Tie-ins and Approaches</v>
      </c>
      <c r="K299" s="6" t="e">
        <f>MATCH(J299,#REF!,0)</f>
        <v>#REF!</v>
      </c>
      <c r="L299" s="7" t="str">
        <f ca="1" t="shared" si="28"/>
        <v>F0</v>
      </c>
      <c r="M299" s="7" t="str">
        <f ca="1" t="shared" si="29"/>
        <v>G</v>
      </c>
      <c r="N299" s="7" t="str">
        <f ca="1" t="shared" si="30"/>
        <v>C2</v>
      </c>
    </row>
    <row r="300" spans="1:14" s="49" customFormat="1" ht="30" customHeight="1">
      <c r="A300" s="48" t="s">
        <v>239</v>
      </c>
      <c r="B300" s="60" t="s">
        <v>328</v>
      </c>
      <c r="C300" s="41" t="s">
        <v>339</v>
      </c>
      <c r="D300" s="42"/>
      <c r="E300" s="43" t="s">
        <v>121</v>
      </c>
      <c r="F300" s="44">
        <v>205</v>
      </c>
      <c r="G300" s="45"/>
      <c r="H300" s="46">
        <f>ROUND(G300*F300,2)</f>
        <v>0</v>
      </c>
      <c r="I300" s="8">
        <f ca="1" t="shared" si="27"/>
      </c>
      <c r="J300" s="5" t="str">
        <f t="shared" si="31"/>
        <v>C060Type IAtonne</v>
      </c>
      <c r="K300" s="6" t="e">
        <f>MATCH(J300,#REF!,0)</f>
        <v>#REF!</v>
      </c>
      <c r="L300" s="7" t="str">
        <f ca="1" t="shared" si="28"/>
        <v>F0</v>
      </c>
      <c r="M300" s="7" t="str">
        <f ca="1" t="shared" si="29"/>
        <v>C2</v>
      </c>
      <c r="N300" s="7" t="str">
        <f ca="1" t="shared" si="30"/>
        <v>C2</v>
      </c>
    </row>
    <row r="301" spans="1:14" s="47" customFormat="1" ht="36" customHeight="1">
      <c r="A301" s="90"/>
      <c r="B301" s="95"/>
      <c r="C301" s="92" t="s">
        <v>138</v>
      </c>
      <c r="D301" s="93"/>
      <c r="E301" s="93"/>
      <c r="F301" s="93"/>
      <c r="G301" s="51"/>
      <c r="H301" s="94"/>
      <c r="I301" s="8" t="str">
        <f ca="1" t="shared" si="27"/>
        <v>LOCKED</v>
      </c>
      <c r="J301" s="5" t="str">
        <f t="shared" si="31"/>
        <v>JOINT AND CRACK SEALING</v>
      </c>
      <c r="K301" s="6" t="e">
        <f>MATCH(J301,#REF!,0)</f>
        <v>#REF!</v>
      </c>
      <c r="L301" s="7" t="str">
        <f ca="1" t="shared" si="28"/>
        <v>F0</v>
      </c>
      <c r="M301" s="7" t="str">
        <f ca="1" t="shared" si="29"/>
        <v>G</v>
      </c>
      <c r="N301" s="7" t="str">
        <f ca="1" t="shared" si="30"/>
        <v>F2</v>
      </c>
    </row>
    <row r="302" spans="1:14" s="47" customFormat="1" ht="30" customHeight="1">
      <c r="A302" s="48" t="s">
        <v>288</v>
      </c>
      <c r="B302" s="40" t="s">
        <v>30</v>
      </c>
      <c r="C302" s="41" t="s">
        <v>56</v>
      </c>
      <c r="D302" s="42" t="s">
        <v>348</v>
      </c>
      <c r="E302" s="43" t="s">
        <v>123</v>
      </c>
      <c r="F302" s="64">
        <v>200</v>
      </c>
      <c r="G302" s="45"/>
      <c r="H302" s="46">
        <f>ROUND(G302*F302,2)</f>
        <v>0</v>
      </c>
      <c r="I302" s="8">
        <f ca="1" t="shared" si="27"/>
      </c>
      <c r="J302" s="5" t="str">
        <f t="shared" si="31"/>
        <v>D006Reflective Crack MaintenanceCW 3250-R7m</v>
      </c>
      <c r="K302" s="6" t="e">
        <f>MATCH(J302,#REF!,0)</f>
        <v>#REF!</v>
      </c>
      <c r="L302" s="7" t="str">
        <f ca="1" t="shared" si="28"/>
        <v>F0</v>
      </c>
      <c r="M302" s="7" t="str">
        <f ca="1" t="shared" si="29"/>
        <v>C2</v>
      </c>
      <c r="N302" s="7" t="str">
        <f ca="1" t="shared" si="30"/>
        <v>C2</v>
      </c>
    </row>
    <row r="303" spans="1:14" s="47" customFormat="1" ht="36" customHeight="1">
      <c r="A303" s="90"/>
      <c r="B303" s="95"/>
      <c r="C303" s="92" t="s">
        <v>139</v>
      </c>
      <c r="D303" s="93"/>
      <c r="E303" s="93"/>
      <c r="F303" s="93"/>
      <c r="G303" s="51"/>
      <c r="H303" s="94"/>
      <c r="I303" s="8" t="str">
        <f ca="1" t="shared" si="27"/>
        <v>LOCKED</v>
      </c>
      <c r="J303" s="5" t="str">
        <f t="shared" si="31"/>
        <v>ASSOCIATED DRAINAGE AND UNDERGROUND WORKS</v>
      </c>
      <c r="K303" s="6" t="e">
        <f>MATCH(J303,#REF!,0)</f>
        <v>#REF!</v>
      </c>
      <c r="L303" s="7" t="str">
        <f ca="1" t="shared" si="28"/>
        <v>F0</v>
      </c>
      <c r="M303" s="7" t="str">
        <f ca="1" t="shared" si="29"/>
        <v>G</v>
      </c>
      <c r="N303" s="7" t="str">
        <f ca="1" t="shared" si="30"/>
        <v>F2</v>
      </c>
    </row>
    <row r="304" spans="1:14" s="47" customFormat="1" ht="30" customHeight="1">
      <c r="A304" s="48" t="s">
        <v>150</v>
      </c>
      <c r="B304" s="40" t="s">
        <v>31</v>
      </c>
      <c r="C304" s="41" t="s">
        <v>240</v>
      </c>
      <c r="D304" s="42" t="s">
        <v>6</v>
      </c>
      <c r="E304" s="43"/>
      <c r="F304" s="64"/>
      <c r="G304" s="51"/>
      <c r="H304" s="66"/>
      <c r="I304" s="8" t="str">
        <f ca="1" t="shared" si="27"/>
        <v>LOCKED</v>
      </c>
      <c r="J304" s="5" t="str">
        <f t="shared" si="31"/>
        <v>E003Catch BasinCW 2130-R12</v>
      </c>
      <c r="K304" s="6" t="e">
        <f>MATCH(J304,#REF!,0)</f>
        <v>#REF!</v>
      </c>
      <c r="L304" s="7" t="str">
        <f ca="1" t="shared" si="28"/>
        <v>F0</v>
      </c>
      <c r="M304" s="7" t="str">
        <f ca="1" t="shared" si="29"/>
        <v>G</v>
      </c>
      <c r="N304" s="7" t="str">
        <f ca="1" t="shared" si="30"/>
        <v>C2</v>
      </c>
    </row>
    <row r="305" spans="1:14" s="47" customFormat="1" ht="30" customHeight="1">
      <c r="A305" s="48" t="s">
        <v>151</v>
      </c>
      <c r="B305" s="52" t="s">
        <v>200</v>
      </c>
      <c r="C305" s="41" t="s">
        <v>426</v>
      </c>
      <c r="D305" s="42"/>
      <c r="E305" s="43" t="s">
        <v>122</v>
      </c>
      <c r="F305" s="64">
        <v>1</v>
      </c>
      <c r="G305" s="45"/>
      <c r="H305" s="46">
        <f>ROUND(G305*F305,2)</f>
        <v>0</v>
      </c>
      <c r="I305" s="8">
        <f ca="1" t="shared" si="27"/>
      </c>
      <c r="J305" s="5" t="str">
        <f t="shared" si="31"/>
        <v>E004SD-024, 1800 mm deepeach</v>
      </c>
      <c r="K305" s="6" t="e">
        <f>MATCH(J305,#REF!,0)</f>
        <v>#REF!</v>
      </c>
      <c r="L305" s="7" t="str">
        <f ca="1" t="shared" si="28"/>
        <v>F0</v>
      </c>
      <c r="M305" s="7" t="str">
        <f ca="1" t="shared" si="29"/>
        <v>C2</v>
      </c>
      <c r="N305" s="7" t="str">
        <f ca="1" t="shared" si="30"/>
        <v>C2</v>
      </c>
    </row>
    <row r="306" spans="1:14" s="49" customFormat="1" ht="30" customHeight="1">
      <c r="A306" s="48" t="s">
        <v>152</v>
      </c>
      <c r="B306" s="40" t="s">
        <v>248</v>
      </c>
      <c r="C306" s="41" t="s">
        <v>241</v>
      </c>
      <c r="D306" s="42" t="s">
        <v>6</v>
      </c>
      <c r="E306" s="43"/>
      <c r="F306" s="64"/>
      <c r="G306" s="51"/>
      <c r="H306" s="66"/>
      <c r="I306" s="8" t="str">
        <f ca="1" t="shared" si="27"/>
        <v>LOCKED</v>
      </c>
      <c r="J306" s="5" t="str">
        <f t="shared" si="31"/>
        <v>E008Sewer ServiceCW 2130-R12</v>
      </c>
      <c r="K306" s="6" t="e">
        <f>MATCH(J306,#REF!,0)</f>
        <v>#REF!</v>
      </c>
      <c r="L306" s="7" t="str">
        <f ca="1" t="shared" si="28"/>
        <v>F0</v>
      </c>
      <c r="M306" s="7" t="str">
        <f ca="1" t="shared" si="29"/>
        <v>G</v>
      </c>
      <c r="N306" s="7" t="str">
        <f ca="1" t="shared" si="30"/>
        <v>C2</v>
      </c>
    </row>
    <row r="307" spans="1:14" s="49" customFormat="1" ht="30" customHeight="1">
      <c r="A307" s="48" t="s">
        <v>32</v>
      </c>
      <c r="B307" s="52" t="s">
        <v>200</v>
      </c>
      <c r="C307" s="41" t="s">
        <v>427</v>
      </c>
      <c r="D307" s="42"/>
      <c r="E307" s="43"/>
      <c r="F307" s="64"/>
      <c r="G307" s="51"/>
      <c r="H307" s="66"/>
      <c r="I307" s="8" t="str">
        <f ca="1" t="shared" si="27"/>
        <v>LOCKED</v>
      </c>
      <c r="J307" s="5" t="str">
        <f t="shared" si="31"/>
        <v>E009250 mm, PVC</v>
      </c>
      <c r="K307" s="6" t="e">
        <f>MATCH(J307,#REF!,0)</f>
        <v>#REF!</v>
      </c>
      <c r="L307" s="7" t="str">
        <f ca="1" t="shared" si="28"/>
        <v>F0</v>
      </c>
      <c r="M307" s="7" t="str">
        <f ca="1" t="shared" si="29"/>
        <v>G</v>
      </c>
      <c r="N307" s="7" t="str">
        <f ca="1" t="shared" si="30"/>
        <v>C2</v>
      </c>
    </row>
    <row r="308" spans="1:14" s="49" customFormat="1" ht="43.5" customHeight="1">
      <c r="A308" s="48" t="s">
        <v>33</v>
      </c>
      <c r="B308" s="60" t="s">
        <v>328</v>
      </c>
      <c r="C308" s="41" t="s">
        <v>471</v>
      </c>
      <c r="D308" s="42"/>
      <c r="E308" s="43" t="s">
        <v>123</v>
      </c>
      <c r="F308" s="64">
        <v>1</v>
      </c>
      <c r="G308" s="45"/>
      <c r="H308" s="46">
        <f>ROUND(G308*F308,2)</f>
        <v>0</v>
      </c>
      <c r="I308" s="8">
        <f ca="1" t="shared" si="27"/>
      </c>
      <c r="J308" s="5" t="str">
        <f t="shared" si="31"/>
        <v>E010In a Trench, Class B Sand Bedding, Class 3 Backfillm</v>
      </c>
      <c r="K308" s="6" t="e">
        <f>MATCH(J308,#REF!,0)</f>
        <v>#REF!</v>
      </c>
      <c r="L308" s="7" t="str">
        <f ca="1" t="shared" si="28"/>
        <v>F0</v>
      </c>
      <c r="M308" s="7" t="str">
        <f ca="1" t="shared" si="29"/>
        <v>C2</v>
      </c>
      <c r="N308" s="7" t="str">
        <f ca="1" t="shared" si="30"/>
        <v>C2</v>
      </c>
    </row>
    <row r="309" spans="1:14" s="49" customFormat="1" ht="30" customHeight="1">
      <c r="A309" s="48" t="s">
        <v>35</v>
      </c>
      <c r="B309" s="40" t="s">
        <v>250</v>
      </c>
      <c r="C309" s="41" t="s">
        <v>242</v>
      </c>
      <c r="D309" s="42" t="s">
        <v>6</v>
      </c>
      <c r="E309" s="43"/>
      <c r="F309" s="64"/>
      <c r="G309" s="51"/>
      <c r="H309" s="66"/>
      <c r="I309" s="8" t="str">
        <f ca="1" t="shared" si="27"/>
        <v>LOCKED</v>
      </c>
      <c r="J309" s="5" t="str">
        <f t="shared" si="31"/>
        <v>E013Sewer Service RisersCW 2130-R12</v>
      </c>
      <c r="K309" s="6" t="e">
        <f>MATCH(J309,#REF!,0)</f>
        <v>#REF!</v>
      </c>
      <c r="L309" s="7" t="str">
        <f ca="1" t="shared" si="28"/>
        <v>F0</v>
      </c>
      <c r="M309" s="7" t="str">
        <f ca="1" t="shared" si="29"/>
        <v>G</v>
      </c>
      <c r="N309" s="7" t="str">
        <f ca="1" t="shared" si="30"/>
        <v>C2</v>
      </c>
    </row>
    <row r="310" spans="1:14" s="49" customFormat="1" ht="30" customHeight="1">
      <c r="A310" s="48" t="s">
        <v>36</v>
      </c>
      <c r="B310" s="52" t="s">
        <v>200</v>
      </c>
      <c r="C310" s="41" t="s">
        <v>472</v>
      </c>
      <c r="D310" s="42"/>
      <c r="E310" s="43"/>
      <c r="F310" s="64"/>
      <c r="G310" s="51"/>
      <c r="H310" s="66"/>
      <c r="I310" s="8" t="str">
        <f ca="1" t="shared" si="27"/>
        <v>LOCKED</v>
      </c>
      <c r="J310" s="5" t="str">
        <f t="shared" si="31"/>
        <v>E014250 mm</v>
      </c>
      <c r="K310" s="6" t="e">
        <f>MATCH(J310,#REF!,0)</f>
        <v>#REF!</v>
      </c>
      <c r="L310" s="7" t="str">
        <f ca="1" t="shared" si="28"/>
        <v>F0</v>
      </c>
      <c r="M310" s="7" t="str">
        <f ca="1" t="shared" si="29"/>
        <v>G</v>
      </c>
      <c r="N310" s="7" t="str">
        <f ca="1" t="shared" si="30"/>
        <v>C2</v>
      </c>
    </row>
    <row r="311" spans="1:14" s="49" customFormat="1" ht="30" customHeight="1">
      <c r="A311" s="48" t="s">
        <v>37</v>
      </c>
      <c r="B311" s="81" t="s">
        <v>328</v>
      </c>
      <c r="C311" s="54" t="s">
        <v>342</v>
      </c>
      <c r="D311" s="55"/>
      <c r="E311" s="56" t="s">
        <v>295</v>
      </c>
      <c r="F311" s="63">
        <v>2</v>
      </c>
      <c r="G311" s="58"/>
      <c r="H311" s="59">
        <f>ROUND(G311*F311,2)</f>
        <v>0</v>
      </c>
      <c r="I311" s="8">
        <f ca="1" t="shared" si="27"/>
      </c>
      <c r="J311" s="5" t="str">
        <f t="shared" si="31"/>
        <v>E016SD-015vert m</v>
      </c>
      <c r="K311" s="6" t="e">
        <f>MATCH(J311,#REF!,0)</f>
        <v>#REF!</v>
      </c>
      <c r="L311" s="7" t="str">
        <f ca="1" t="shared" si="28"/>
        <v>F0</v>
      </c>
      <c r="M311" s="7" t="str">
        <f ca="1" t="shared" si="29"/>
        <v>C2</v>
      </c>
      <c r="N311" s="7" t="str">
        <f ca="1" t="shared" si="30"/>
        <v>C2</v>
      </c>
    </row>
    <row r="312" spans="1:14" s="67" customFormat="1" ht="30" customHeight="1">
      <c r="A312" s="48" t="s">
        <v>49</v>
      </c>
      <c r="B312" s="40" t="s">
        <v>251</v>
      </c>
      <c r="C312" s="65" t="s">
        <v>247</v>
      </c>
      <c r="D312" s="42" t="s">
        <v>6</v>
      </c>
      <c r="E312" s="43"/>
      <c r="F312" s="64"/>
      <c r="G312" s="51"/>
      <c r="H312" s="66"/>
      <c r="I312" s="8" t="str">
        <f ca="1" t="shared" si="27"/>
        <v>LOCKED</v>
      </c>
      <c r="J312" s="5" t="str">
        <f t="shared" si="31"/>
        <v>E036Connecting to Existing SewerCW 2130-R12</v>
      </c>
      <c r="K312" s="6" t="e">
        <f>MATCH(J312,#REF!,0)</f>
        <v>#REF!</v>
      </c>
      <c r="L312" s="7" t="str">
        <f ca="1" t="shared" si="28"/>
        <v>F0</v>
      </c>
      <c r="M312" s="7" t="str">
        <f ca="1" t="shared" si="29"/>
        <v>G</v>
      </c>
      <c r="N312" s="7" t="str">
        <f ca="1" t="shared" si="30"/>
        <v>C2</v>
      </c>
    </row>
    <row r="313" spans="1:14" s="67" customFormat="1" ht="39.75" customHeight="1">
      <c r="A313" s="48" t="s">
        <v>50</v>
      </c>
      <c r="B313" s="52" t="s">
        <v>200</v>
      </c>
      <c r="C313" s="65" t="s">
        <v>473</v>
      </c>
      <c r="D313" s="42"/>
      <c r="E313" s="43"/>
      <c r="F313" s="64"/>
      <c r="G313" s="51"/>
      <c r="H313" s="66"/>
      <c r="I313" s="8" t="str">
        <f ca="1" t="shared" si="27"/>
        <v>LOCKED</v>
      </c>
      <c r="J313" s="5" t="str">
        <f t="shared" si="31"/>
        <v>E037250 mm (Type PVC) Connecting Pipe</v>
      </c>
      <c r="K313" s="6" t="e">
        <f>MATCH(J313,#REF!,0)</f>
        <v>#REF!</v>
      </c>
      <c r="L313" s="7" t="str">
        <f ca="1" t="shared" si="28"/>
        <v>F0</v>
      </c>
      <c r="M313" s="7" t="str">
        <f ca="1" t="shared" si="29"/>
        <v>G</v>
      </c>
      <c r="N313" s="7" t="str">
        <f ca="1" t="shared" si="30"/>
        <v>C2</v>
      </c>
    </row>
    <row r="314" spans="1:14" s="49" customFormat="1" ht="43.5" customHeight="1">
      <c r="A314" s="48"/>
      <c r="B314" s="60" t="s">
        <v>328</v>
      </c>
      <c r="C314" s="41" t="s">
        <v>477</v>
      </c>
      <c r="D314" s="42"/>
      <c r="E314" s="43" t="s">
        <v>122</v>
      </c>
      <c r="F314" s="64">
        <v>1</v>
      </c>
      <c r="G314" s="45"/>
      <c r="H314" s="46">
        <f>ROUND(G314*F314,2)</f>
        <v>0</v>
      </c>
      <c r="I314" s="8">
        <f ca="1" t="shared" si="27"/>
      </c>
      <c r="J314" s="5" t="str">
        <f t="shared" si="31"/>
        <v>Connecting to 1050 mm (Type Concrete) Sewereach</v>
      </c>
      <c r="K314" s="6" t="e">
        <f>MATCH(J314,#REF!,0)</f>
        <v>#REF!</v>
      </c>
      <c r="L314" s="7" t="str">
        <f ca="1" t="shared" si="28"/>
        <v>F0</v>
      </c>
      <c r="M314" s="7" t="str">
        <f ca="1" t="shared" si="29"/>
        <v>C2</v>
      </c>
      <c r="N314" s="7" t="str">
        <f ca="1" t="shared" si="30"/>
        <v>C2</v>
      </c>
    </row>
    <row r="315" spans="1:14" s="47" customFormat="1" ht="39.75" customHeight="1">
      <c r="A315" s="48" t="s">
        <v>51</v>
      </c>
      <c r="B315" s="40" t="s">
        <v>273</v>
      </c>
      <c r="C315" s="41" t="s">
        <v>323</v>
      </c>
      <c r="D315" s="42" t="s">
        <v>6</v>
      </c>
      <c r="E315" s="43" t="s">
        <v>122</v>
      </c>
      <c r="F315" s="64">
        <v>1</v>
      </c>
      <c r="G315" s="45"/>
      <c r="H315" s="46">
        <f>ROUND(G315*F315,2)</f>
        <v>0</v>
      </c>
      <c r="I315" s="8">
        <f ca="1" t="shared" si="27"/>
      </c>
      <c r="J315" s="5" t="str">
        <f t="shared" si="31"/>
        <v>E044Abandoning Existing Catch BasinsCW 2130-R12each</v>
      </c>
      <c r="K315" s="6" t="e">
        <f>MATCH(J315,#REF!,0)</f>
        <v>#REF!</v>
      </c>
      <c r="L315" s="7" t="str">
        <f ca="1" t="shared" si="28"/>
        <v>F0</v>
      </c>
      <c r="M315" s="7" t="str">
        <f ca="1" t="shared" si="29"/>
        <v>C2</v>
      </c>
      <c r="N315" s="7" t="str">
        <f ca="1" t="shared" si="30"/>
        <v>C2</v>
      </c>
    </row>
    <row r="316" spans="1:14" s="47" customFormat="1" ht="36" customHeight="1">
      <c r="A316" s="90"/>
      <c r="B316" s="95"/>
      <c r="C316" s="92" t="s">
        <v>141</v>
      </c>
      <c r="D316" s="93"/>
      <c r="E316" s="93"/>
      <c r="F316" s="93"/>
      <c r="G316" s="51"/>
      <c r="H316" s="94"/>
      <c r="I316" s="8" t="str">
        <f ca="1" t="shared" si="27"/>
        <v>LOCKED</v>
      </c>
      <c r="J316" s="5" t="str">
        <f t="shared" si="31"/>
        <v>LANDSCAPING</v>
      </c>
      <c r="K316" s="6" t="e">
        <f>MATCH(J316,#REF!,0)</f>
        <v>#REF!</v>
      </c>
      <c r="L316" s="7" t="str">
        <f ca="1" t="shared" si="28"/>
        <v>F0</v>
      </c>
      <c r="M316" s="7" t="str">
        <f ca="1" t="shared" si="29"/>
        <v>G</v>
      </c>
      <c r="N316" s="7" t="str">
        <f ca="1" t="shared" si="30"/>
        <v>F2</v>
      </c>
    </row>
    <row r="317" spans="1:14" s="47" customFormat="1" ht="30" customHeight="1">
      <c r="A317" s="50" t="s">
        <v>161</v>
      </c>
      <c r="B317" s="40" t="s">
        <v>289</v>
      </c>
      <c r="C317" s="41" t="s">
        <v>91</v>
      </c>
      <c r="D317" s="42" t="s">
        <v>11</v>
      </c>
      <c r="E317" s="43"/>
      <c r="F317" s="44"/>
      <c r="G317" s="51"/>
      <c r="H317" s="46"/>
      <c r="I317" s="8" t="str">
        <f ca="1" t="shared" si="27"/>
        <v>LOCKED</v>
      </c>
      <c r="J317" s="5" t="str">
        <f t="shared" si="31"/>
        <v>G001SoddingCW 3510-R9</v>
      </c>
      <c r="K317" s="6" t="e">
        <f>MATCH(J317,#REF!,0)</f>
        <v>#REF!</v>
      </c>
      <c r="L317" s="7" t="str">
        <f ca="1" t="shared" si="28"/>
        <v>F0</v>
      </c>
      <c r="M317" s="7" t="str">
        <f ca="1" t="shared" si="29"/>
        <v>G</v>
      </c>
      <c r="N317" s="7" t="str">
        <f ca="1" t="shared" si="30"/>
        <v>C2</v>
      </c>
    </row>
    <row r="318" spans="1:14" s="49" customFormat="1" ht="30" customHeight="1">
      <c r="A318" s="50" t="s">
        <v>162</v>
      </c>
      <c r="B318" s="52" t="s">
        <v>200</v>
      </c>
      <c r="C318" s="41" t="s">
        <v>384</v>
      </c>
      <c r="D318" s="42"/>
      <c r="E318" s="43" t="s">
        <v>119</v>
      </c>
      <c r="F318" s="44">
        <v>100</v>
      </c>
      <c r="G318" s="45"/>
      <c r="H318" s="46">
        <f>ROUND(G318*F318,2)</f>
        <v>0</v>
      </c>
      <c r="I318" s="8">
        <f ca="1" t="shared" si="27"/>
      </c>
      <c r="J318" s="5" t="str">
        <f t="shared" si="31"/>
        <v>G002width &lt; 600 mmm²</v>
      </c>
      <c r="K318" s="6" t="e">
        <f>MATCH(J318,#REF!,0)</f>
        <v>#REF!</v>
      </c>
      <c r="L318" s="7" t="str">
        <f ca="1" t="shared" si="28"/>
        <v>F0</v>
      </c>
      <c r="M318" s="7" t="str">
        <f ca="1" t="shared" si="29"/>
        <v>C2</v>
      </c>
      <c r="N318" s="7" t="str">
        <f ca="1" t="shared" si="30"/>
        <v>C2</v>
      </c>
    </row>
    <row r="319" spans="1:14" s="49" customFormat="1" ht="30" customHeight="1">
      <c r="A319" s="50" t="s">
        <v>163</v>
      </c>
      <c r="B319" s="52" t="s">
        <v>201</v>
      </c>
      <c r="C319" s="41" t="s">
        <v>385</v>
      </c>
      <c r="D319" s="42"/>
      <c r="E319" s="43" t="s">
        <v>119</v>
      </c>
      <c r="F319" s="44">
        <v>300</v>
      </c>
      <c r="G319" s="45"/>
      <c r="H319" s="46">
        <f>ROUND(G319*F319,2)</f>
        <v>0</v>
      </c>
      <c r="I319" s="8">
        <f ca="1" t="shared" si="27"/>
      </c>
      <c r="J319" s="5" t="str">
        <f t="shared" si="31"/>
        <v>G003width &gt; or = 600 mmm²</v>
      </c>
      <c r="K319" s="6" t="e">
        <f>MATCH(J319,#REF!,0)</f>
        <v>#REF!</v>
      </c>
      <c r="L319" s="7" t="str">
        <f ca="1" t="shared" si="28"/>
        <v>F0</v>
      </c>
      <c r="M319" s="7" t="str">
        <f ca="1" t="shared" si="29"/>
        <v>C2</v>
      </c>
      <c r="N319" s="7" t="str">
        <f ca="1" t="shared" si="30"/>
        <v>C2</v>
      </c>
    </row>
    <row r="320" spans="1:14" ht="36" customHeight="1">
      <c r="A320" s="38"/>
      <c r="B320" s="111"/>
      <c r="C320" s="105" t="s">
        <v>126</v>
      </c>
      <c r="D320" s="102"/>
      <c r="E320" s="109"/>
      <c r="F320" s="103"/>
      <c r="G320" s="96"/>
      <c r="H320" s="104"/>
      <c r="I320" s="8" t="str">
        <f ca="1" t="shared" si="27"/>
        <v>LOCKED</v>
      </c>
      <c r="J320" s="5" t="str">
        <f t="shared" si="31"/>
        <v>MISCELLANEOUS</v>
      </c>
      <c r="K320" s="6" t="e">
        <f>MATCH(J320,#REF!,0)</f>
        <v>#REF!</v>
      </c>
      <c r="L320" s="7" t="str">
        <f ca="1" t="shared" si="28"/>
        <v>G</v>
      </c>
      <c r="M320" s="7" t="str">
        <f ca="1" t="shared" si="29"/>
        <v>C2</v>
      </c>
      <c r="N320" s="7" t="str">
        <f ca="1" t="shared" si="30"/>
        <v>C2</v>
      </c>
    </row>
    <row r="321" spans="1:14" s="47" customFormat="1" ht="30" customHeight="1">
      <c r="A321" s="50"/>
      <c r="B321" s="68" t="s">
        <v>308</v>
      </c>
      <c r="C321" s="41" t="s">
        <v>478</v>
      </c>
      <c r="D321" s="42" t="s">
        <v>294</v>
      </c>
      <c r="E321" s="43" t="s">
        <v>122</v>
      </c>
      <c r="F321" s="44">
        <v>1</v>
      </c>
      <c r="G321" s="45"/>
      <c r="H321" s="46">
        <f>ROUND(G321*F321,2)</f>
        <v>0</v>
      </c>
      <c r="I321" s="8">
        <f ca="1" t="shared" si="27"/>
      </c>
      <c r="J321" s="5" t="str">
        <f t="shared" si="31"/>
        <v>Removal of Treeseach</v>
      </c>
      <c r="K321" s="6" t="e">
        <f>MATCH(J321,#REF!,0)</f>
        <v>#REF!</v>
      </c>
      <c r="L321" s="7" t="str">
        <f ca="1" t="shared" si="28"/>
        <v>F0</v>
      </c>
      <c r="M321" s="7" t="str">
        <f ca="1" t="shared" si="29"/>
        <v>C2</v>
      </c>
      <c r="N321" s="7" t="str">
        <f ca="1" t="shared" si="30"/>
        <v>C2</v>
      </c>
    </row>
    <row r="322" spans="1:14" s="37" customFormat="1" ht="30" customHeight="1" thickBot="1">
      <c r="A322" s="84"/>
      <c r="B322" s="120" t="s">
        <v>306</v>
      </c>
      <c r="C322" s="170" t="str">
        <f>C266</f>
        <v>Lagimodiere Blvd. - Paterson St. Intersection and Leveque Improvements</v>
      </c>
      <c r="D322" s="171"/>
      <c r="E322" s="171"/>
      <c r="F322" s="172"/>
      <c r="G322" s="121" t="s">
        <v>417</v>
      </c>
      <c r="H322" s="121">
        <f>SUM(H267:H321)</f>
        <v>0</v>
      </c>
      <c r="I322" s="8" t="str">
        <f ca="1" t="shared" si="27"/>
        <v>LOCKED</v>
      </c>
      <c r="J322" s="5" t="str">
        <f t="shared" si="31"/>
        <v>Lagimodiere Blvd. - Paterson St. Intersection and Leveque Improvements</v>
      </c>
      <c r="K322" s="6" t="e">
        <f>MATCH(J322,#REF!,0)</f>
        <v>#REF!</v>
      </c>
      <c r="L322" s="7" t="str">
        <f ca="1" t="shared" si="28"/>
        <v>G</v>
      </c>
      <c r="M322" s="7" t="str">
        <f ca="1" t="shared" si="29"/>
        <v>C2</v>
      </c>
      <c r="N322" s="7" t="str">
        <f ca="1" t="shared" si="30"/>
        <v>C2</v>
      </c>
    </row>
    <row r="323" spans="1:14" ht="36" customHeight="1" thickTop="1">
      <c r="A323" s="85"/>
      <c r="B323" s="122"/>
      <c r="C323" s="123" t="s">
        <v>474</v>
      </c>
      <c r="D323" s="124"/>
      <c r="E323" s="125"/>
      <c r="F323" s="125"/>
      <c r="G323" s="126"/>
      <c r="H323" s="127"/>
      <c r="I323" s="8" t="str">
        <f ca="1" t="shared" si="27"/>
        <v>LOCKED</v>
      </c>
      <c r="J323" s="5" t="str">
        <f t="shared" si="31"/>
        <v>SUMMARY</v>
      </c>
      <c r="K323" s="6" t="e">
        <f>MATCH(J323,#REF!,0)</f>
        <v>#REF!</v>
      </c>
      <c r="L323" s="7" t="str">
        <f ca="1" t="shared" si="28"/>
        <v>G</v>
      </c>
      <c r="M323" s="7" t="str">
        <f ca="1" t="shared" si="29"/>
        <v>G</v>
      </c>
      <c r="N323" s="7" t="str">
        <f ca="1" t="shared" si="30"/>
        <v>G</v>
      </c>
    </row>
    <row r="324" spans="1:14" ht="30" customHeight="1" thickBot="1">
      <c r="A324" s="69"/>
      <c r="B324" s="118" t="str">
        <f>B6</f>
        <v>A</v>
      </c>
      <c r="C324" s="173" t="str">
        <f>C6</f>
        <v>Northbound Lagimodiere Blvd. - Cottonwood to Dugald - Regional Street Minor Asphalt Repair</v>
      </c>
      <c r="D324" s="164"/>
      <c r="E324" s="164"/>
      <c r="F324" s="165"/>
      <c r="G324" s="128" t="s">
        <v>417</v>
      </c>
      <c r="H324" s="128">
        <f>H80</f>
        <v>0</v>
      </c>
      <c r="I324" s="8" t="str">
        <f ca="1" t="shared" si="27"/>
        <v>LOCKED</v>
      </c>
      <c r="J324" s="5" t="str">
        <f t="shared" si="31"/>
        <v>Northbound Lagimodiere Blvd. - Cottonwood to Dugald - Regional Street Minor Asphalt Repair</v>
      </c>
      <c r="K324" s="6" t="e">
        <f>MATCH(J324,#REF!,0)</f>
        <v>#REF!</v>
      </c>
      <c r="L324" s="7" t="str">
        <f ca="1" t="shared" si="28"/>
        <v>G</v>
      </c>
      <c r="M324" s="7" t="str">
        <f ca="1" t="shared" si="29"/>
        <v>C2</v>
      </c>
      <c r="N324" s="7" t="str">
        <f ca="1" t="shared" si="30"/>
        <v>C2</v>
      </c>
    </row>
    <row r="325" spans="1:14" ht="30" customHeight="1" thickBot="1" thickTop="1">
      <c r="A325" s="69"/>
      <c r="B325" s="118" t="str">
        <f>B81</f>
        <v>B</v>
      </c>
      <c r="C325" s="151" t="str">
        <f>C81</f>
        <v>Archibald St. - Plinguet to #80 Archibald - Regional Street Minor Asphalt Repairs and Plinguet Intersection Improvement</v>
      </c>
      <c r="D325" s="152"/>
      <c r="E325" s="152"/>
      <c r="F325" s="153"/>
      <c r="G325" s="128" t="s">
        <v>417</v>
      </c>
      <c r="H325" s="128">
        <f>H178</f>
        <v>0</v>
      </c>
      <c r="I325" s="8" t="str">
        <f aca="true" ca="1" t="shared" si="32" ref="I325:I330">IF(CELL("protect",$G325)=1,"LOCKED","")</f>
        <v>LOCKED</v>
      </c>
      <c r="J325" s="5" t="str">
        <f t="shared" si="31"/>
        <v>Archibald St. - Plinguet to #80 Archibald - Regional Street Minor Asphalt Repairs and Plinguet Intersection Improvement</v>
      </c>
      <c r="K325" s="6" t="e">
        <f>MATCH(J325,#REF!,0)</f>
        <v>#REF!</v>
      </c>
      <c r="L325" s="7" t="str">
        <f aca="true" ca="1" t="shared" si="33" ref="L325:L330">CELL("format",$F325)</f>
        <v>G</v>
      </c>
      <c r="M325" s="7" t="str">
        <f aca="true" ca="1" t="shared" si="34" ref="M325:M330">CELL("format",$G325)</f>
        <v>C2</v>
      </c>
      <c r="N325" s="7" t="str">
        <f aca="true" ca="1" t="shared" si="35" ref="N325:N330">CELL("format",$H325)</f>
        <v>C2</v>
      </c>
    </row>
    <row r="326" spans="1:14" ht="30" customHeight="1" thickBot="1" thickTop="1">
      <c r="A326" s="69"/>
      <c r="B326" s="118" t="str">
        <f>B179</f>
        <v>C</v>
      </c>
      <c r="C326" s="151" t="str">
        <f>C179</f>
        <v>Archibald St. and Mission St. Intersection - East Side Improvements</v>
      </c>
      <c r="D326" s="152"/>
      <c r="E326" s="152"/>
      <c r="F326" s="153"/>
      <c r="G326" s="128" t="s">
        <v>417</v>
      </c>
      <c r="H326" s="128">
        <f>H244</f>
        <v>0</v>
      </c>
      <c r="I326" s="8" t="str">
        <f ca="1" t="shared" si="32"/>
        <v>LOCKED</v>
      </c>
      <c r="J326" s="5" t="str">
        <f t="shared" si="31"/>
        <v>Archibald St. and Mission St. Intersection - East Side Improvements</v>
      </c>
      <c r="K326" s="6" t="e">
        <f>MATCH(J326,#REF!,0)</f>
        <v>#REF!</v>
      </c>
      <c r="L326" s="7" t="str">
        <f ca="1" t="shared" si="33"/>
        <v>G</v>
      </c>
      <c r="M326" s="7" t="str">
        <f ca="1" t="shared" si="34"/>
        <v>C2</v>
      </c>
      <c r="N326" s="7" t="str">
        <f ca="1" t="shared" si="35"/>
        <v>C2</v>
      </c>
    </row>
    <row r="327" spans="1:14" ht="30" customHeight="1" thickBot="1" thickTop="1">
      <c r="A327" s="86"/>
      <c r="B327" s="118" t="str">
        <f>B245</f>
        <v>D</v>
      </c>
      <c r="C327" s="151" t="str">
        <f>C245</f>
        <v>Lagimodiere Blvd. - Cottonwood to Dugald - Asphalt Shoulder Paving </v>
      </c>
      <c r="D327" s="152"/>
      <c r="E327" s="152"/>
      <c r="F327" s="153"/>
      <c r="G327" s="129" t="s">
        <v>417</v>
      </c>
      <c r="H327" s="129">
        <f>H265</f>
        <v>0</v>
      </c>
      <c r="I327" s="8" t="str">
        <f ca="1" t="shared" si="32"/>
        <v>LOCKED</v>
      </c>
      <c r="J327" s="5" t="str">
        <f>CLEAN(CONCATENATE(TRIM($A327),TRIM($C327),IF(LEFT($D327)&lt;&gt;"E",TRIM($D327),),TRIM($E327)))</f>
        <v>Lagimodiere Blvd. - Cottonwood to Dugald - Asphalt Shoulder Paving</v>
      </c>
      <c r="K327" s="6" t="e">
        <f>MATCH(J327,#REF!,0)</f>
        <v>#REF!</v>
      </c>
      <c r="L327" s="7" t="str">
        <f ca="1" t="shared" si="33"/>
        <v>G</v>
      </c>
      <c r="M327" s="7" t="str">
        <f ca="1" t="shared" si="34"/>
        <v>C2</v>
      </c>
      <c r="N327" s="7" t="str">
        <f ca="1" t="shared" si="35"/>
        <v>C2</v>
      </c>
    </row>
    <row r="328" spans="1:14" ht="30" customHeight="1" thickBot="1" thickTop="1">
      <c r="A328" s="86"/>
      <c r="B328" s="118" t="s">
        <v>306</v>
      </c>
      <c r="C328" s="151" t="str">
        <f>C266</f>
        <v>Lagimodiere Blvd. - Paterson St. Intersection and Leveque Improvements</v>
      </c>
      <c r="D328" s="152"/>
      <c r="E328" s="152"/>
      <c r="F328" s="153"/>
      <c r="G328" s="129" t="s">
        <v>417</v>
      </c>
      <c r="H328" s="129">
        <f>H322</f>
        <v>0</v>
      </c>
      <c r="I328" s="8" t="str">
        <f ca="1" t="shared" si="32"/>
        <v>LOCKED</v>
      </c>
      <c r="J328" s="5" t="str">
        <f>CLEAN(CONCATENATE(TRIM($A328),TRIM($C328),IF(LEFT($D328)&lt;&gt;"E",TRIM($D328),),TRIM($E328)))</f>
        <v>Lagimodiere Blvd. - Paterson St. Intersection and Leveque Improvements</v>
      </c>
      <c r="K328" s="6" t="e">
        <f>MATCH(J328,#REF!,0)</f>
        <v>#REF!</v>
      </c>
      <c r="L328" s="7" t="str">
        <f ca="1" t="shared" si="33"/>
        <v>G</v>
      </c>
      <c r="M328" s="7" t="str">
        <f ca="1" t="shared" si="34"/>
        <v>C2</v>
      </c>
      <c r="N328" s="7" t="str">
        <f ca="1" t="shared" si="35"/>
        <v>C2</v>
      </c>
    </row>
    <row r="329" spans="1:14" s="19" customFormat="1" ht="37.5" customHeight="1" thickTop="1">
      <c r="A329" s="38"/>
      <c r="B329" s="166" t="s">
        <v>475</v>
      </c>
      <c r="C329" s="167"/>
      <c r="D329" s="167"/>
      <c r="E329" s="167"/>
      <c r="F329" s="167"/>
      <c r="G329" s="168">
        <f>SUM(H324:H328)</f>
        <v>0</v>
      </c>
      <c r="H329" s="169"/>
      <c r="I329" s="8" t="str">
        <f ca="1" t="shared" si="32"/>
        <v>LOCKED</v>
      </c>
      <c r="J329" s="5">
        <f>CLEAN(CONCATENATE(TRIM($A329),TRIM($C329),IF(LEFT($D329)&lt;&gt;"E",TRIM($D329),),TRIM($E329)))</f>
      </c>
      <c r="K329" s="6" t="e">
        <f>MATCH(J329,#REF!,0)</f>
        <v>#REF!</v>
      </c>
      <c r="L329" s="7" t="str">
        <f ca="1" t="shared" si="33"/>
        <v>G</v>
      </c>
      <c r="M329" s="7" t="str">
        <f ca="1" t="shared" si="34"/>
        <v>C2</v>
      </c>
      <c r="N329" s="7" t="str">
        <f ca="1" t="shared" si="35"/>
        <v>G</v>
      </c>
    </row>
    <row r="330" spans="1:14" ht="15.75" customHeight="1">
      <c r="A330" s="87"/>
      <c r="B330" s="130"/>
      <c r="C330" s="131"/>
      <c r="D330" s="132"/>
      <c r="E330" s="131"/>
      <c r="F330" s="131"/>
      <c r="G330" s="133"/>
      <c r="H330" s="134"/>
      <c r="I330" s="8" t="str">
        <f ca="1" t="shared" si="32"/>
        <v>LOCKED</v>
      </c>
      <c r="J330" s="5">
        <f>CLEAN(CONCATENATE(TRIM($A330),TRIM($C330),IF(LEFT($D330)&lt;&gt;"E",TRIM($D330),),TRIM($E330)))</f>
      </c>
      <c r="K330" s="6" t="e">
        <f>MATCH(J330,#REF!,0)</f>
        <v>#REF!</v>
      </c>
      <c r="L330" s="7" t="str">
        <f ca="1" t="shared" si="33"/>
        <v>G</v>
      </c>
      <c r="M330" s="7" t="str">
        <f ca="1" t="shared" si="34"/>
        <v>C2</v>
      </c>
      <c r="N330" s="7" t="str">
        <f ca="1" t="shared" si="35"/>
        <v>G</v>
      </c>
    </row>
    <row r="331" spans="9:14" ht="15">
      <c r="I331" s="8"/>
      <c r="J331" s="5"/>
      <c r="K331" s="6"/>
      <c r="L331" s="7"/>
      <c r="M331" s="7"/>
      <c r="N331" s="7"/>
    </row>
  </sheetData>
  <sheetProtection password="BB5B" sheet="1" selectLockedCells="1"/>
  <mergeCells count="17">
    <mergeCell ref="C326:F326"/>
    <mergeCell ref="C327:F327"/>
    <mergeCell ref="C328:F328"/>
    <mergeCell ref="B329:F329"/>
    <mergeCell ref="G329:H329"/>
    <mergeCell ref="C245:F245"/>
    <mergeCell ref="C265:F265"/>
    <mergeCell ref="C266:F266"/>
    <mergeCell ref="C322:F322"/>
    <mergeCell ref="C324:F324"/>
    <mergeCell ref="C325:F325"/>
    <mergeCell ref="C6:F6"/>
    <mergeCell ref="C80:F80"/>
    <mergeCell ref="C81:F81"/>
    <mergeCell ref="C178:F178"/>
    <mergeCell ref="C179:F179"/>
    <mergeCell ref="C244:F244"/>
  </mergeCells>
  <conditionalFormatting sqref="D8 D58:D63 D67:D75 D83:D88 D93:D98 D142:D148 D166:D172 D174:D177 D77 D181:D191 D193:D194 D197:D198 D201:D202 D204:D214 D217:D219 D227:D228 D240:D243 D261:D264 D11 D247:D253 D22 D24:D53 D102:D134 D13:D20 D282:D285 D316:D317 D319">
    <cfRule type="cellIs" priority="224" dxfId="217" operator="equal" stopIfTrue="1">
      <formula>"CW 2130-R11"</formula>
    </cfRule>
    <cfRule type="cellIs" priority="225" dxfId="217" operator="equal" stopIfTrue="1">
      <formula>"CW 3120-R2"</formula>
    </cfRule>
    <cfRule type="cellIs" priority="226" dxfId="217" operator="equal" stopIfTrue="1">
      <formula>"CW 3240-R7"</formula>
    </cfRule>
  </conditionalFormatting>
  <conditionalFormatting sqref="D9">
    <cfRule type="cellIs" priority="221" dxfId="217" operator="equal" stopIfTrue="1">
      <formula>"CW 2130-R11"</formula>
    </cfRule>
    <cfRule type="cellIs" priority="222" dxfId="217" operator="equal" stopIfTrue="1">
      <formula>"CW 3120-R2"</formula>
    </cfRule>
    <cfRule type="cellIs" priority="223" dxfId="217" operator="equal" stopIfTrue="1">
      <formula>"CW 3240-R7"</formula>
    </cfRule>
  </conditionalFormatting>
  <conditionalFormatting sqref="D55">
    <cfRule type="cellIs" priority="218" dxfId="217" operator="equal" stopIfTrue="1">
      <formula>"CW 2130-R11"</formula>
    </cfRule>
    <cfRule type="cellIs" priority="219" dxfId="217" operator="equal" stopIfTrue="1">
      <formula>"CW 3120-R2"</formula>
    </cfRule>
    <cfRule type="cellIs" priority="220" dxfId="217" operator="equal" stopIfTrue="1">
      <formula>"CW 3240-R7"</formula>
    </cfRule>
  </conditionalFormatting>
  <conditionalFormatting sqref="D57 D223:D226 D233 D309:D311">
    <cfRule type="cellIs" priority="216" dxfId="217" operator="equal" stopIfTrue="1">
      <formula>"CW 3120-R2"</formula>
    </cfRule>
    <cfRule type="cellIs" priority="217" dxfId="217" operator="equal" stopIfTrue="1">
      <formula>"CW 3240-R7"</formula>
    </cfRule>
  </conditionalFormatting>
  <conditionalFormatting sqref="D65">
    <cfRule type="cellIs" priority="211" dxfId="217" operator="equal" stopIfTrue="1">
      <formula>"CW 2130-R11"</formula>
    </cfRule>
    <cfRule type="cellIs" priority="212" dxfId="217" operator="equal" stopIfTrue="1">
      <formula>"CW 3120-R2"</formula>
    </cfRule>
    <cfRule type="cellIs" priority="213" dxfId="217" operator="equal" stopIfTrue="1">
      <formula>"CW 3240-R7"</formula>
    </cfRule>
  </conditionalFormatting>
  <conditionalFormatting sqref="D66">
    <cfRule type="cellIs" priority="214" dxfId="217" operator="equal" stopIfTrue="1">
      <formula>"CW 3120-R2"</formula>
    </cfRule>
    <cfRule type="cellIs" priority="215" dxfId="217" operator="equal" stopIfTrue="1">
      <formula>"CW 3240-R7"</formula>
    </cfRule>
  </conditionalFormatting>
  <conditionalFormatting sqref="D79">
    <cfRule type="cellIs" priority="208" dxfId="217" operator="equal" stopIfTrue="1">
      <formula>"CW 2130-R11"</formula>
    </cfRule>
    <cfRule type="cellIs" priority="209" dxfId="217" operator="equal" stopIfTrue="1">
      <formula>"CW 3120-R2"</formula>
    </cfRule>
    <cfRule type="cellIs" priority="210" dxfId="217" operator="equal" stopIfTrue="1">
      <formula>"CW 3240-R7"</formula>
    </cfRule>
  </conditionalFormatting>
  <conditionalFormatting sqref="D90:D92">
    <cfRule type="cellIs" priority="205" dxfId="217" operator="equal" stopIfTrue="1">
      <formula>"CW 2130-R11"</formula>
    </cfRule>
    <cfRule type="cellIs" priority="206" dxfId="217" operator="equal" stopIfTrue="1">
      <formula>"CW 3120-R2"</formula>
    </cfRule>
    <cfRule type="cellIs" priority="207" dxfId="217" operator="equal" stopIfTrue="1">
      <formula>"CW 3240-R7"</formula>
    </cfRule>
  </conditionalFormatting>
  <conditionalFormatting sqref="D150">
    <cfRule type="cellIs" priority="202" dxfId="217" operator="equal" stopIfTrue="1">
      <formula>"CW 2130-R11"</formula>
    </cfRule>
    <cfRule type="cellIs" priority="203" dxfId="217" operator="equal" stopIfTrue="1">
      <formula>"CW 3120-R2"</formula>
    </cfRule>
    <cfRule type="cellIs" priority="204" dxfId="217" operator="equal" stopIfTrue="1">
      <formula>"CW 3240-R7"</formula>
    </cfRule>
  </conditionalFormatting>
  <conditionalFormatting sqref="D154:D156">
    <cfRule type="cellIs" priority="200" dxfId="217" operator="equal" stopIfTrue="1">
      <formula>"CW 3120-R2"</formula>
    </cfRule>
    <cfRule type="cellIs" priority="201" dxfId="217" operator="equal" stopIfTrue="1">
      <formula>"CW 3240-R7"</formula>
    </cfRule>
  </conditionalFormatting>
  <conditionalFormatting sqref="D159:D160">
    <cfRule type="cellIs" priority="198" dxfId="217" operator="equal" stopIfTrue="1">
      <formula>"CW 3120-R2"</formula>
    </cfRule>
    <cfRule type="cellIs" priority="199" dxfId="217" operator="equal" stopIfTrue="1">
      <formula>"CW 3240-R7"</formula>
    </cfRule>
  </conditionalFormatting>
  <conditionalFormatting sqref="D158">
    <cfRule type="cellIs" priority="196" dxfId="217" operator="equal" stopIfTrue="1">
      <formula>"CW 3120-R2"</formula>
    </cfRule>
    <cfRule type="cellIs" priority="197" dxfId="217" operator="equal" stopIfTrue="1">
      <formula>"CW 3240-R7"</formula>
    </cfRule>
  </conditionalFormatting>
  <conditionalFormatting sqref="D164:D165 D162">
    <cfRule type="cellIs" priority="191" dxfId="217" operator="equal" stopIfTrue="1">
      <formula>"CW 2130-R11"</formula>
    </cfRule>
    <cfRule type="cellIs" priority="192" dxfId="217" operator="equal" stopIfTrue="1">
      <formula>"CW 3120-R2"</formula>
    </cfRule>
    <cfRule type="cellIs" priority="193" dxfId="217" operator="equal" stopIfTrue="1">
      <formula>"CW 3240-R7"</formula>
    </cfRule>
  </conditionalFormatting>
  <conditionalFormatting sqref="D163">
    <cfRule type="cellIs" priority="194" dxfId="217" operator="equal" stopIfTrue="1">
      <formula>"CW 3120-R2"</formula>
    </cfRule>
    <cfRule type="cellIs" priority="195" dxfId="217" operator="equal" stopIfTrue="1">
      <formula>"CW 3240-R7"</formula>
    </cfRule>
  </conditionalFormatting>
  <conditionalFormatting sqref="D195:D196">
    <cfRule type="cellIs" priority="188" dxfId="217" operator="equal" stopIfTrue="1">
      <formula>"CW 2130-R11"</formula>
    </cfRule>
    <cfRule type="cellIs" priority="189" dxfId="217" operator="equal" stopIfTrue="1">
      <formula>"CW 3120-R2"</formula>
    </cfRule>
    <cfRule type="cellIs" priority="190" dxfId="217" operator="equal" stopIfTrue="1">
      <formula>"CW 3240-R7"</formula>
    </cfRule>
  </conditionalFormatting>
  <conditionalFormatting sqref="D199:D200">
    <cfRule type="cellIs" priority="185" dxfId="217" operator="equal" stopIfTrue="1">
      <formula>"CW 2130-R11"</formula>
    </cfRule>
    <cfRule type="cellIs" priority="186" dxfId="217" operator="equal" stopIfTrue="1">
      <formula>"CW 3120-R2"</formula>
    </cfRule>
    <cfRule type="cellIs" priority="187" dxfId="217" operator="equal" stopIfTrue="1">
      <formula>"CW 3240-R7"</formula>
    </cfRule>
  </conditionalFormatting>
  <conditionalFormatting sqref="D215">
    <cfRule type="cellIs" priority="182" dxfId="217" operator="equal" stopIfTrue="1">
      <formula>"CW 2130-R11"</formula>
    </cfRule>
    <cfRule type="cellIs" priority="183" dxfId="217" operator="equal" stopIfTrue="1">
      <formula>"CW 3120-R2"</formula>
    </cfRule>
    <cfRule type="cellIs" priority="184" dxfId="217" operator="equal" stopIfTrue="1">
      <formula>"CW 3240-R7"</formula>
    </cfRule>
  </conditionalFormatting>
  <conditionalFormatting sqref="D222">
    <cfRule type="cellIs" priority="175" dxfId="217" operator="equal" stopIfTrue="1">
      <formula>"CW 2130-R11"</formula>
    </cfRule>
    <cfRule type="cellIs" priority="176" dxfId="217" operator="equal" stopIfTrue="1">
      <formula>"CW 3120-R2"</formula>
    </cfRule>
    <cfRule type="cellIs" priority="177" dxfId="217" operator="equal" stopIfTrue="1">
      <formula>"CW 3240-R7"</formula>
    </cfRule>
  </conditionalFormatting>
  <conditionalFormatting sqref="D221 D229:D232">
    <cfRule type="cellIs" priority="178" dxfId="217" operator="equal" stopIfTrue="1">
      <formula>"CW 3120-R2"</formula>
    </cfRule>
    <cfRule type="cellIs" priority="179" dxfId="217" operator="equal" stopIfTrue="1">
      <formula>"CW 3240-R7"</formula>
    </cfRule>
  </conditionalFormatting>
  <conditionalFormatting sqref="D234">
    <cfRule type="cellIs" priority="180" dxfId="217" operator="equal" stopIfTrue="1">
      <formula>"CW 2130-R11"</formula>
    </cfRule>
    <cfRule type="cellIs" priority="181" dxfId="217" operator="equal" stopIfTrue="1">
      <formula>"CW 3240-R7"</formula>
    </cfRule>
  </conditionalFormatting>
  <conditionalFormatting sqref="D236">
    <cfRule type="cellIs" priority="172" dxfId="217" operator="equal" stopIfTrue="1">
      <formula>"CW 2130-R11"</formula>
    </cfRule>
    <cfRule type="cellIs" priority="173" dxfId="217" operator="equal" stopIfTrue="1">
      <formula>"CW 3120-R2"</formula>
    </cfRule>
    <cfRule type="cellIs" priority="174" dxfId="217" operator="equal" stopIfTrue="1">
      <formula>"CW 3240-R7"</formula>
    </cfRule>
  </conditionalFormatting>
  <conditionalFormatting sqref="D255:D257">
    <cfRule type="cellIs" priority="169" dxfId="217" operator="equal" stopIfTrue="1">
      <formula>"CW 2130-R11"</formula>
    </cfRule>
    <cfRule type="cellIs" priority="170" dxfId="217" operator="equal" stopIfTrue="1">
      <formula>"CW 3120-R2"</formula>
    </cfRule>
    <cfRule type="cellIs" priority="171" dxfId="217" operator="equal" stopIfTrue="1">
      <formula>"CW 3240-R7"</formula>
    </cfRule>
  </conditionalFormatting>
  <conditionalFormatting sqref="D259">
    <cfRule type="cellIs" priority="166" dxfId="217" operator="equal" stopIfTrue="1">
      <formula>"CW 2130-R11"</formula>
    </cfRule>
    <cfRule type="cellIs" priority="167" dxfId="217" operator="equal" stopIfTrue="1">
      <formula>"CW 3120-R2"</formula>
    </cfRule>
    <cfRule type="cellIs" priority="168" dxfId="217" operator="equal" stopIfTrue="1">
      <formula>"CW 3240-R7"</formula>
    </cfRule>
  </conditionalFormatting>
  <conditionalFormatting sqref="D216">
    <cfRule type="cellIs" priority="160" dxfId="217" operator="equal" stopIfTrue="1">
      <formula>"CW 2130-R11"</formula>
    </cfRule>
    <cfRule type="cellIs" priority="161" dxfId="217" operator="equal" stopIfTrue="1">
      <formula>"CW 3120-R2"</formula>
    </cfRule>
    <cfRule type="cellIs" priority="162" dxfId="217" operator="equal" stopIfTrue="1">
      <formula>"CW 3240-R7"</formula>
    </cfRule>
  </conditionalFormatting>
  <conditionalFormatting sqref="D21">
    <cfRule type="cellIs" priority="157" dxfId="217" operator="equal" stopIfTrue="1">
      <formula>"CW 2130-R11"</formula>
    </cfRule>
    <cfRule type="cellIs" priority="158" dxfId="217" operator="equal" stopIfTrue="1">
      <formula>"CW 3120-R2"</formula>
    </cfRule>
    <cfRule type="cellIs" priority="159" dxfId="217" operator="equal" stopIfTrue="1">
      <formula>"CW 3240-R7"</formula>
    </cfRule>
  </conditionalFormatting>
  <conditionalFormatting sqref="D23">
    <cfRule type="cellIs" priority="154" dxfId="217" operator="equal" stopIfTrue="1">
      <formula>"CW 2130-R11"</formula>
    </cfRule>
    <cfRule type="cellIs" priority="155" dxfId="217" operator="equal" stopIfTrue="1">
      <formula>"CW 3120-R2"</formula>
    </cfRule>
    <cfRule type="cellIs" priority="156" dxfId="217" operator="equal" stopIfTrue="1">
      <formula>"CW 3240-R7"</formula>
    </cfRule>
  </conditionalFormatting>
  <conditionalFormatting sqref="D99:D100">
    <cfRule type="cellIs" priority="151" dxfId="217" operator="equal" stopIfTrue="1">
      <formula>"CW 2130-R11"</formula>
    </cfRule>
    <cfRule type="cellIs" priority="152" dxfId="217" operator="equal" stopIfTrue="1">
      <formula>"CW 3120-R2"</formula>
    </cfRule>
    <cfRule type="cellIs" priority="153" dxfId="217" operator="equal" stopIfTrue="1">
      <formula>"CW 3240-R7"</formula>
    </cfRule>
  </conditionalFormatting>
  <conditionalFormatting sqref="D101">
    <cfRule type="cellIs" priority="148" dxfId="217" operator="equal" stopIfTrue="1">
      <formula>"CW 2130-R11"</formula>
    </cfRule>
    <cfRule type="cellIs" priority="149" dxfId="217" operator="equal" stopIfTrue="1">
      <formula>"CW 3120-R2"</formula>
    </cfRule>
    <cfRule type="cellIs" priority="150" dxfId="217" operator="equal" stopIfTrue="1">
      <formula>"CW 3240-R7"</formula>
    </cfRule>
  </conditionalFormatting>
  <conditionalFormatting sqref="D136">
    <cfRule type="cellIs" priority="145" dxfId="217" operator="equal" stopIfTrue="1">
      <formula>"CW 2130-R11"</formula>
    </cfRule>
    <cfRule type="cellIs" priority="146" dxfId="217" operator="equal" stopIfTrue="1">
      <formula>"CW 3120-R2"</formula>
    </cfRule>
    <cfRule type="cellIs" priority="147" dxfId="217" operator="equal" stopIfTrue="1">
      <formula>"CW 3240-R7"</formula>
    </cfRule>
  </conditionalFormatting>
  <conditionalFormatting sqref="D137">
    <cfRule type="cellIs" priority="142" dxfId="217" operator="equal" stopIfTrue="1">
      <formula>"CW 2130-R11"</formula>
    </cfRule>
    <cfRule type="cellIs" priority="143" dxfId="217" operator="equal" stopIfTrue="1">
      <formula>"CW 3120-R2"</formula>
    </cfRule>
    <cfRule type="cellIs" priority="144" dxfId="217" operator="equal" stopIfTrue="1">
      <formula>"CW 3240-R7"</formula>
    </cfRule>
  </conditionalFormatting>
  <conditionalFormatting sqref="D140">
    <cfRule type="cellIs" priority="139" dxfId="217" operator="equal" stopIfTrue="1">
      <formula>"CW 2130-R11"</formula>
    </cfRule>
    <cfRule type="cellIs" priority="140" dxfId="217" operator="equal" stopIfTrue="1">
      <formula>"CW 3120-R2"</formula>
    </cfRule>
    <cfRule type="cellIs" priority="141" dxfId="217" operator="equal" stopIfTrue="1">
      <formula>"CW 3240-R7"</formula>
    </cfRule>
  </conditionalFormatting>
  <conditionalFormatting sqref="D141">
    <cfRule type="cellIs" priority="136" dxfId="217" operator="equal" stopIfTrue="1">
      <formula>"CW 2130-R11"</formula>
    </cfRule>
    <cfRule type="cellIs" priority="137" dxfId="217" operator="equal" stopIfTrue="1">
      <formula>"CW 3120-R2"</formula>
    </cfRule>
    <cfRule type="cellIs" priority="138" dxfId="217" operator="equal" stopIfTrue="1">
      <formula>"CW 3240-R7"</formula>
    </cfRule>
  </conditionalFormatting>
  <conditionalFormatting sqref="D138">
    <cfRule type="cellIs" priority="133" dxfId="217" operator="equal" stopIfTrue="1">
      <formula>"CW 2130-R11"</formula>
    </cfRule>
    <cfRule type="cellIs" priority="134" dxfId="217" operator="equal" stopIfTrue="1">
      <formula>"CW 3120-R2"</formula>
    </cfRule>
    <cfRule type="cellIs" priority="135" dxfId="217" operator="equal" stopIfTrue="1">
      <formula>"CW 3240-R7"</formula>
    </cfRule>
  </conditionalFormatting>
  <conditionalFormatting sqref="D139">
    <cfRule type="cellIs" priority="130" dxfId="217" operator="equal" stopIfTrue="1">
      <formula>"CW 2130-R11"</formula>
    </cfRule>
    <cfRule type="cellIs" priority="131" dxfId="217" operator="equal" stopIfTrue="1">
      <formula>"CW 3120-R2"</formula>
    </cfRule>
    <cfRule type="cellIs" priority="132" dxfId="217" operator="equal" stopIfTrue="1">
      <formula>"CW 3240-R7"</formula>
    </cfRule>
  </conditionalFormatting>
  <conditionalFormatting sqref="D153">
    <cfRule type="cellIs" priority="125" dxfId="217" operator="equal" stopIfTrue="1">
      <formula>"CW 2130-R11"</formula>
    </cfRule>
    <cfRule type="cellIs" priority="126" dxfId="217" operator="equal" stopIfTrue="1">
      <formula>"CW 3120-R2"</formula>
    </cfRule>
    <cfRule type="cellIs" priority="127" dxfId="217" operator="equal" stopIfTrue="1">
      <formula>"CW 3240-R7"</formula>
    </cfRule>
  </conditionalFormatting>
  <conditionalFormatting sqref="D152">
    <cfRule type="cellIs" priority="128" dxfId="217" operator="equal" stopIfTrue="1">
      <formula>"CW 3120-R2"</formula>
    </cfRule>
    <cfRule type="cellIs" priority="129" dxfId="217" operator="equal" stopIfTrue="1">
      <formula>"CW 3240-R7"</formula>
    </cfRule>
  </conditionalFormatting>
  <conditionalFormatting sqref="D157">
    <cfRule type="cellIs" priority="123" dxfId="217" operator="equal" stopIfTrue="1">
      <formula>"CW 3120-R2"</formula>
    </cfRule>
    <cfRule type="cellIs" priority="124" dxfId="217" operator="equal" stopIfTrue="1">
      <formula>"CW 3240-R7"</formula>
    </cfRule>
  </conditionalFormatting>
  <conditionalFormatting sqref="D237">
    <cfRule type="cellIs" priority="120" dxfId="217" operator="equal" stopIfTrue="1">
      <formula>"CW 2130-R11"</formula>
    </cfRule>
    <cfRule type="cellIs" priority="121" dxfId="217" operator="equal" stopIfTrue="1">
      <formula>"CW 3120-R2"</formula>
    </cfRule>
    <cfRule type="cellIs" priority="122" dxfId="217" operator="equal" stopIfTrue="1">
      <formula>"CW 3240-R7"</formula>
    </cfRule>
  </conditionalFormatting>
  <conditionalFormatting sqref="D238">
    <cfRule type="cellIs" priority="117" dxfId="217" operator="equal" stopIfTrue="1">
      <formula>"CW 2130-R11"</formula>
    </cfRule>
    <cfRule type="cellIs" priority="118" dxfId="217" operator="equal" stopIfTrue="1">
      <formula>"CW 3120-R2"</formula>
    </cfRule>
    <cfRule type="cellIs" priority="119" dxfId="217" operator="equal" stopIfTrue="1">
      <formula>"CW 3240-R7"</formula>
    </cfRule>
  </conditionalFormatting>
  <conditionalFormatting sqref="D12">
    <cfRule type="cellIs" priority="114" dxfId="217" operator="equal" stopIfTrue="1">
      <formula>"CW 2130-R11"</formula>
    </cfRule>
    <cfRule type="cellIs" priority="115" dxfId="217" operator="equal" stopIfTrue="1">
      <formula>"CW 3120-R2"</formula>
    </cfRule>
    <cfRule type="cellIs" priority="116" dxfId="217" operator="equal" stopIfTrue="1">
      <formula>"CW 3240-R7"</formula>
    </cfRule>
  </conditionalFormatting>
  <conditionalFormatting sqref="D268">
    <cfRule type="cellIs" priority="111" dxfId="217" operator="equal" stopIfTrue="1">
      <formula>"CW 2130-R11"</formula>
    </cfRule>
    <cfRule type="cellIs" priority="112" dxfId="217" operator="equal" stopIfTrue="1">
      <formula>"CW 3120-R2"</formula>
    </cfRule>
    <cfRule type="cellIs" priority="113" dxfId="217" operator="equal" stopIfTrue="1">
      <formula>"CW 3240-R7"</formula>
    </cfRule>
  </conditionalFormatting>
  <conditionalFormatting sqref="D269">
    <cfRule type="cellIs" priority="108" dxfId="217" operator="equal" stopIfTrue="1">
      <formula>"CW 2130-R11"</formula>
    </cfRule>
    <cfRule type="cellIs" priority="109" dxfId="217" operator="equal" stopIfTrue="1">
      <formula>"CW 3120-R2"</formula>
    </cfRule>
    <cfRule type="cellIs" priority="110" dxfId="217" operator="equal" stopIfTrue="1">
      <formula>"CW 3240-R7"</formula>
    </cfRule>
  </conditionalFormatting>
  <conditionalFormatting sqref="D270">
    <cfRule type="cellIs" priority="105" dxfId="217" operator="equal" stopIfTrue="1">
      <formula>"CW 2130-R11"</formula>
    </cfRule>
    <cfRule type="cellIs" priority="106" dxfId="217" operator="equal" stopIfTrue="1">
      <formula>"CW 3120-R2"</formula>
    </cfRule>
    <cfRule type="cellIs" priority="107" dxfId="217" operator="equal" stopIfTrue="1">
      <formula>"CW 3240-R7"</formula>
    </cfRule>
  </conditionalFormatting>
  <conditionalFormatting sqref="D271">
    <cfRule type="cellIs" priority="102" dxfId="217" operator="equal" stopIfTrue="1">
      <formula>"CW 2130-R11"</formula>
    </cfRule>
    <cfRule type="cellIs" priority="103" dxfId="217" operator="equal" stopIfTrue="1">
      <formula>"CW 3120-R2"</formula>
    </cfRule>
    <cfRule type="cellIs" priority="104" dxfId="217" operator="equal" stopIfTrue="1">
      <formula>"CW 3240-R7"</formula>
    </cfRule>
  </conditionalFormatting>
  <conditionalFormatting sqref="D274">
    <cfRule type="cellIs" priority="99" dxfId="217" operator="equal" stopIfTrue="1">
      <formula>"CW 2130-R11"</formula>
    </cfRule>
    <cfRule type="cellIs" priority="100" dxfId="217" operator="equal" stopIfTrue="1">
      <formula>"CW 3120-R2"</formula>
    </cfRule>
    <cfRule type="cellIs" priority="101" dxfId="217" operator="equal" stopIfTrue="1">
      <formula>"CW 3240-R7"</formula>
    </cfRule>
  </conditionalFormatting>
  <conditionalFormatting sqref="D276">
    <cfRule type="cellIs" priority="96" dxfId="217" operator="equal" stopIfTrue="1">
      <formula>"CW 2130-R11"</formula>
    </cfRule>
    <cfRule type="cellIs" priority="97" dxfId="217" operator="equal" stopIfTrue="1">
      <formula>"CW 3120-R2"</formula>
    </cfRule>
    <cfRule type="cellIs" priority="98" dxfId="217" operator="equal" stopIfTrue="1">
      <formula>"CW 3240-R7"</formula>
    </cfRule>
  </conditionalFormatting>
  <conditionalFormatting sqref="D277:D278">
    <cfRule type="cellIs" priority="93" dxfId="217" operator="equal" stopIfTrue="1">
      <formula>"CW 2130-R11"</formula>
    </cfRule>
    <cfRule type="cellIs" priority="94" dxfId="217" operator="equal" stopIfTrue="1">
      <formula>"CW 3120-R2"</formula>
    </cfRule>
    <cfRule type="cellIs" priority="95" dxfId="217" operator="equal" stopIfTrue="1">
      <formula>"CW 3240-R7"</formula>
    </cfRule>
  </conditionalFormatting>
  <conditionalFormatting sqref="D292">
    <cfRule type="cellIs" priority="87" dxfId="217" operator="equal" stopIfTrue="1">
      <formula>"CW 2130-R11"</formula>
    </cfRule>
    <cfRule type="cellIs" priority="88" dxfId="217" operator="equal" stopIfTrue="1">
      <formula>"CW 3120-R2"</formula>
    </cfRule>
    <cfRule type="cellIs" priority="89" dxfId="217" operator="equal" stopIfTrue="1">
      <formula>"CW 3240-R7"</formula>
    </cfRule>
  </conditionalFormatting>
  <conditionalFormatting sqref="D290:D291">
    <cfRule type="cellIs" priority="90" dxfId="217" operator="equal" stopIfTrue="1">
      <formula>"CW 2130-R11"</formula>
    </cfRule>
    <cfRule type="cellIs" priority="91" dxfId="217" operator="equal" stopIfTrue="1">
      <formula>"CW 3120-R2"</formula>
    </cfRule>
    <cfRule type="cellIs" priority="92" dxfId="217" operator="equal" stopIfTrue="1">
      <formula>"CW 3240-R7"</formula>
    </cfRule>
  </conditionalFormatting>
  <conditionalFormatting sqref="D298">
    <cfRule type="cellIs" priority="75" dxfId="217" operator="equal" stopIfTrue="1">
      <formula>"CW 2130-R11"</formula>
    </cfRule>
    <cfRule type="cellIs" priority="76" dxfId="217" operator="equal" stopIfTrue="1">
      <formula>"CW 3120-R2"</formula>
    </cfRule>
    <cfRule type="cellIs" priority="77" dxfId="217" operator="equal" stopIfTrue="1">
      <formula>"CW 3240-R7"</formula>
    </cfRule>
  </conditionalFormatting>
  <conditionalFormatting sqref="D299:D300">
    <cfRule type="cellIs" priority="72" dxfId="217" operator="equal" stopIfTrue="1">
      <formula>"CW 2130-R11"</formula>
    </cfRule>
    <cfRule type="cellIs" priority="73" dxfId="217" operator="equal" stopIfTrue="1">
      <formula>"CW 3120-R2"</formula>
    </cfRule>
    <cfRule type="cellIs" priority="74" dxfId="217" operator="equal" stopIfTrue="1">
      <formula>"CW 3240-R7"</formula>
    </cfRule>
  </conditionalFormatting>
  <conditionalFormatting sqref="D294">
    <cfRule type="cellIs" priority="84" dxfId="217" operator="equal" stopIfTrue="1">
      <formula>"CW 2130-R11"</formula>
    </cfRule>
    <cfRule type="cellIs" priority="85" dxfId="217" operator="equal" stopIfTrue="1">
      <formula>"CW 3120-R2"</formula>
    </cfRule>
    <cfRule type="cellIs" priority="86" dxfId="217" operator="equal" stopIfTrue="1">
      <formula>"CW 3240-R7"</formula>
    </cfRule>
  </conditionalFormatting>
  <conditionalFormatting sqref="D295">
    <cfRule type="cellIs" priority="81" dxfId="217" operator="equal" stopIfTrue="1">
      <formula>"CW 2130-R11"</formula>
    </cfRule>
    <cfRule type="cellIs" priority="82" dxfId="217" operator="equal" stopIfTrue="1">
      <formula>"CW 3120-R2"</formula>
    </cfRule>
    <cfRule type="cellIs" priority="83" dxfId="217" operator="equal" stopIfTrue="1">
      <formula>"CW 3240-R7"</formula>
    </cfRule>
  </conditionalFormatting>
  <conditionalFormatting sqref="D297">
    <cfRule type="cellIs" priority="78" dxfId="217" operator="equal" stopIfTrue="1">
      <formula>"CW 2130-R11"</formula>
    </cfRule>
    <cfRule type="cellIs" priority="79" dxfId="217" operator="equal" stopIfTrue="1">
      <formula>"CW 3120-R2"</formula>
    </cfRule>
    <cfRule type="cellIs" priority="80" dxfId="217" operator="equal" stopIfTrue="1">
      <formula>"CW 3240-R7"</formula>
    </cfRule>
  </conditionalFormatting>
  <conditionalFormatting sqref="D301">
    <cfRule type="cellIs" priority="69" dxfId="217" operator="equal" stopIfTrue="1">
      <formula>"CW 2130-R11"</formula>
    </cfRule>
    <cfRule type="cellIs" priority="70" dxfId="217" operator="equal" stopIfTrue="1">
      <formula>"CW 3120-R2"</formula>
    </cfRule>
    <cfRule type="cellIs" priority="71" dxfId="217" operator="equal" stopIfTrue="1">
      <formula>"CW 3240-R7"</formula>
    </cfRule>
  </conditionalFormatting>
  <conditionalFormatting sqref="D302">
    <cfRule type="cellIs" priority="66" dxfId="217" operator="equal" stopIfTrue="1">
      <formula>"CW 2130-R11"</formula>
    </cfRule>
    <cfRule type="cellIs" priority="67" dxfId="217" operator="equal" stopIfTrue="1">
      <formula>"CW 3120-R2"</formula>
    </cfRule>
    <cfRule type="cellIs" priority="68" dxfId="217" operator="equal" stopIfTrue="1">
      <formula>"CW 3240-R7"</formula>
    </cfRule>
  </conditionalFormatting>
  <conditionalFormatting sqref="D303">
    <cfRule type="cellIs" priority="63" dxfId="217" operator="equal" stopIfTrue="1">
      <formula>"CW 2130-R11"</formula>
    </cfRule>
    <cfRule type="cellIs" priority="64" dxfId="217" operator="equal" stopIfTrue="1">
      <formula>"CW 3120-R2"</formula>
    </cfRule>
    <cfRule type="cellIs" priority="65" dxfId="217" operator="equal" stopIfTrue="1">
      <formula>"CW 3240-R7"</formula>
    </cfRule>
  </conditionalFormatting>
  <conditionalFormatting sqref="D273">
    <cfRule type="cellIs" priority="60" dxfId="217" operator="equal" stopIfTrue="1">
      <formula>"CW 2130-R11"</formula>
    </cfRule>
    <cfRule type="cellIs" priority="61" dxfId="217" operator="equal" stopIfTrue="1">
      <formula>"CW 3120-R2"</formula>
    </cfRule>
    <cfRule type="cellIs" priority="62" dxfId="217" operator="equal" stopIfTrue="1">
      <formula>"CW 3240-R7"</formula>
    </cfRule>
  </conditionalFormatting>
  <conditionalFormatting sqref="D304">
    <cfRule type="cellIs" priority="58" dxfId="217" operator="equal" stopIfTrue="1">
      <formula>"CW 3120-R2"</formula>
    </cfRule>
    <cfRule type="cellIs" priority="59" dxfId="217" operator="equal" stopIfTrue="1">
      <formula>"CW 3240-R7"</formula>
    </cfRule>
  </conditionalFormatting>
  <conditionalFormatting sqref="D305">
    <cfRule type="cellIs" priority="55" dxfId="217" operator="equal" stopIfTrue="1">
      <formula>"CW 2130-R11"</formula>
    </cfRule>
    <cfRule type="cellIs" priority="56" dxfId="217" operator="equal" stopIfTrue="1">
      <formula>"CW 3120-R2"</formula>
    </cfRule>
    <cfRule type="cellIs" priority="57" dxfId="217" operator="equal" stopIfTrue="1">
      <formula>"CW 3240-R7"</formula>
    </cfRule>
  </conditionalFormatting>
  <conditionalFormatting sqref="D306:D308">
    <cfRule type="cellIs" priority="53" dxfId="217" operator="equal" stopIfTrue="1">
      <formula>"CW 3120-R2"</formula>
    </cfRule>
    <cfRule type="cellIs" priority="54" dxfId="217" operator="equal" stopIfTrue="1">
      <formula>"CW 3240-R7"</formula>
    </cfRule>
  </conditionalFormatting>
  <conditionalFormatting sqref="D312">
    <cfRule type="cellIs" priority="51" dxfId="217" operator="equal" stopIfTrue="1">
      <formula>"CW 3120-R2"</formula>
    </cfRule>
    <cfRule type="cellIs" priority="52" dxfId="217" operator="equal" stopIfTrue="1">
      <formula>"CW 3240-R7"</formula>
    </cfRule>
  </conditionalFormatting>
  <conditionalFormatting sqref="D313:D314">
    <cfRule type="cellIs" priority="48" dxfId="217" operator="equal" stopIfTrue="1">
      <formula>"CW 2130-R11"</formula>
    </cfRule>
    <cfRule type="cellIs" priority="49" dxfId="217" operator="equal" stopIfTrue="1">
      <formula>"CW 3120-R2"</formula>
    </cfRule>
    <cfRule type="cellIs" priority="50" dxfId="217" operator="equal" stopIfTrue="1">
      <formula>"CW 3240-R7"</formula>
    </cfRule>
  </conditionalFormatting>
  <conditionalFormatting sqref="D315">
    <cfRule type="cellIs" priority="46" dxfId="217" operator="equal" stopIfTrue="1">
      <formula>"CW 3120-R2"</formula>
    </cfRule>
    <cfRule type="cellIs" priority="47" dxfId="217" operator="equal" stopIfTrue="1">
      <formula>"CW 3240-R7"</formula>
    </cfRule>
  </conditionalFormatting>
  <conditionalFormatting sqref="D293">
    <cfRule type="cellIs" priority="43" dxfId="217" operator="equal" stopIfTrue="1">
      <formula>"CW 2130-R11"</formula>
    </cfRule>
    <cfRule type="cellIs" priority="44" dxfId="217" operator="equal" stopIfTrue="1">
      <formula>"CW 3120-R2"</formula>
    </cfRule>
    <cfRule type="cellIs" priority="45" dxfId="217" operator="equal" stopIfTrue="1">
      <formula>"CW 3240-R7"</formula>
    </cfRule>
  </conditionalFormatting>
  <conditionalFormatting sqref="D287">
    <cfRule type="cellIs" priority="40" dxfId="217" operator="equal" stopIfTrue="1">
      <formula>"CW 2130-R11"</formula>
    </cfRule>
    <cfRule type="cellIs" priority="41" dxfId="217" operator="equal" stopIfTrue="1">
      <formula>"CW 3120-R2"</formula>
    </cfRule>
    <cfRule type="cellIs" priority="42" dxfId="217" operator="equal" stopIfTrue="1">
      <formula>"CW 3240-R7"</formula>
    </cfRule>
  </conditionalFormatting>
  <conditionalFormatting sqref="D272">
    <cfRule type="cellIs" priority="37" dxfId="217" operator="equal" stopIfTrue="1">
      <formula>"CW 2130-R11"</formula>
    </cfRule>
    <cfRule type="cellIs" priority="38" dxfId="217" operator="equal" stopIfTrue="1">
      <formula>"CW 3120-R2"</formula>
    </cfRule>
    <cfRule type="cellIs" priority="39" dxfId="217" operator="equal" stopIfTrue="1">
      <formula>"CW 3240-R7"</formula>
    </cfRule>
  </conditionalFormatting>
  <conditionalFormatting sqref="D279">
    <cfRule type="cellIs" priority="34" dxfId="217" operator="equal" stopIfTrue="1">
      <formula>"CW 2130-R11"</formula>
    </cfRule>
    <cfRule type="cellIs" priority="35" dxfId="217" operator="equal" stopIfTrue="1">
      <formula>"CW 3120-R2"</formula>
    </cfRule>
    <cfRule type="cellIs" priority="36" dxfId="217" operator="equal" stopIfTrue="1">
      <formula>"CW 3240-R7"</formula>
    </cfRule>
  </conditionalFormatting>
  <conditionalFormatting sqref="D281">
    <cfRule type="cellIs" priority="31" dxfId="217" operator="equal" stopIfTrue="1">
      <formula>"CW 2130-R11"</formula>
    </cfRule>
    <cfRule type="cellIs" priority="32" dxfId="217" operator="equal" stopIfTrue="1">
      <formula>"CW 3120-R2"</formula>
    </cfRule>
    <cfRule type="cellIs" priority="33" dxfId="217" operator="equal" stopIfTrue="1">
      <formula>"CW 3240-R7"</formula>
    </cfRule>
  </conditionalFormatting>
  <conditionalFormatting sqref="D280">
    <cfRule type="cellIs" priority="28" dxfId="217" operator="equal" stopIfTrue="1">
      <formula>"CW 2130-R11"</formula>
    </cfRule>
    <cfRule type="cellIs" priority="29" dxfId="217" operator="equal" stopIfTrue="1">
      <formula>"CW 3120-R2"</formula>
    </cfRule>
    <cfRule type="cellIs" priority="30" dxfId="217" operator="equal" stopIfTrue="1">
      <formula>"CW 3240-R7"</formula>
    </cfRule>
  </conditionalFormatting>
  <conditionalFormatting sqref="D267">
    <cfRule type="cellIs" priority="25" dxfId="217" operator="equal" stopIfTrue="1">
      <formula>"CW 2130-R11"</formula>
    </cfRule>
    <cfRule type="cellIs" priority="26" dxfId="217" operator="equal" stopIfTrue="1">
      <formula>"CW 3120-R2"</formula>
    </cfRule>
    <cfRule type="cellIs" priority="27" dxfId="217" operator="equal" stopIfTrue="1">
      <formula>"CW 3240-R7"</formula>
    </cfRule>
  </conditionalFormatting>
  <conditionalFormatting sqref="D275">
    <cfRule type="cellIs" priority="22" dxfId="217" operator="equal" stopIfTrue="1">
      <formula>"CW 2130-R11"</formula>
    </cfRule>
    <cfRule type="cellIs" priority="23" dxfId="217" operator="equal" stopIfTrue="1">
      <formula>"CW 3120-R2"</formula>
    </cfRule>
    <cfRule type="cellIs" priority="24" dxfId="217" operator="equal" stopIfTrue="1">
      <formula>"CW 3240-R7"</formula>
    </cfRule>
  </conditionalFormatting>
  <conditionalFormatting sqref="D296">
    <cfRule type="cellIs" priority="13" dxfId="217" operator="equal" stopIfTrue="1">
      <formula>"CW 2130-R11"</formula>
    </cfRule>
    <cfRule type="cellIs" priority="14" dxfId="217" operator="equal" stopIfTrue="1">
      <formula>"CW 3120-R2"</formula>
    </cfRule>
    <cfRule type="cellIs" priority="15" dxfId="217" operator="equal" stopIfTrue="1">
      <formula>"CW 3240-R7"</formula>
    </cfRule>
  </conditionalFormatting>
  <conditionalFormatting sqref="D318">
    <cfRule type="cellIs" priority="10" dxfId="217" operator="equal" stopIfTrue="1">
      <formula>"CW 2130-R11"</formula>
    </cfRule>
    <cfRule type="cellIs" priority="11" dxfId="217" operator="equal" stopIfTrue="1">
      <formula>"CW 3120-R2"</formula>
    </cfRule>
    <cfRule type="cellIs" priority="12" dxfId="217" operator="equal" stopIfTrue="1">
      <formula>"CW 3240-R7"</formula>
    </cfRule>
  </conditionalFormatting>
  <conditionalFormatting sqref="D288:D289">
    <cfRule type="cellIs" priority="7" dxfId="217" operator="equal" stopIfTrue="1">
      <formula>"CW 2130-R11"</formula>
    </cfRule>
    <cfRule type="cellIs" priority="8" dxfId="217" operator="equal" stopIfTrue="1">
      <formula>"CW 3120-R2"</formula>
    </cfRule>
    <cfRule type="cellIs" priority="9" dxfId="217" operator="equal" stopIfTrue="1">
      <formula>"CW 3240-R7"</formula>
    </cfRule>
  </conditionalFormatting>
  <conditionalFormatting sqref="D321">
    <cfRule type="cellIs" priority="4" dxfId="217" operator="equal" stopIfTrue="1">
      <formula>"CW 2130-R11"</formula>
    </cfRule>
    <cfRule type="cellIs" priority="5" dxfId="217" operator="equal" stopIfTrue="1">
      <formula>"CW 3120-R2"</formula>
    </cfRule>
    <cfRule type="cellIs" priority="6" dxfId="217" operator="equal" stopIfTrue="1">
      <formula>"CW 3240-R7"</formula>
    </cfRule>
  </conditionalFormatting>
  <conditionalFormatting sqref="D286">
    <cfRule type="cellIs" priority="1" dxfId="217" operator="equal" stopIfTrue="1">
      <formula>"CW 2130-R11"</formula>
    </cfRule>
    <cfRule type="cellIs" priority="2" dxfId="217" operator="equal" stopIfTrue="1">
      <formula>"CW 3120-R2"</formula>
    </cfRule>
    <cfRule type="cellIs" priority="3" dxfId="217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 G25 G27 G44 G12:G13 G250:G253 G30:G33 G36:G41 G46:G47 G55 G58:G63 G70:G75 G65 G67:G68 G79 G83 G85:G88 G91:G92 G94 G17:G23 G103 G105 G116 G126 G107:G108 G111:G114 G119:G123 G262:G264 G53 G143:G148 G150 G160 G153 G162 G164:G165 G167:G172 G175:G177 G77 G181:G182 G184:G187 G189:G191 G194 G196 G198 G134 G219 G210 G205:G208 G128 G230 G222 G225 G227:G228 G232:G234 G158 G241:G243 G247:G248 G257 G259 G212:G216 G96:G101 G141 G137:G139 G156 G202 G321 G8:G9 G267:G268 G289 G276 G300 G302 G305 G308 G311 G292:G293 G281 G283 G314:G315 G270:G274 G238 G295:G297 G318:G319 G49:G51 G130:G132 G200 G236 G285 G287 G279">
      <formula1>IF(G15&gt;=0.01,ROUND(G15,2),0.01)</formula1>
    </dataValidation>
    <dataValidation type="custom" allowBlank="1" showInputMessage="1" showErrorMessage="1" error="If you can enter a Unit  Price in this cell, Please contact the Contract Administrator immediately!" sqref="G6:G7 G10:G11 G14 G16 G24 G26 G28:G29 G34:G35 G42:G43 G45 G48 G52 G54 G56:G57 G64 G66 G69 G76 G81:G82 G84 G89:G90 G93 G95 G102 G104 G106 G109:G110 G115 G117:G118 G124:G125 G127 G129 G133 G135:G136 G140 G142 G149 G151:G152 G154:G155 G157 G159 G161 G163 G166 G78 G179:G180 G183 G188 G192:G193 G195 G197 G199 G201 G203:G204 G209 G211 G217:G218 G220:G221 G223:G224 G226 G229 G231 G235 G237 G239:G240 G245:G246 G249 G254:G256 G258 G260:G261 G266 G269 G275 G277:G278 G280 G282 G284 G290:G291 G294 G298:G299 G301 G303:G304 G306:G307 G309:G310 G312:G313 G316:G317 G173:G174 G320 G323 G288">
      <formula1>"isblank(G3)"</formula1>
    </dataValidation>
    <dataValidation type="custom" allowBlank="1" showInputMessage="1" showErrorMessage="1" error="If you can enter a Unit  Price in this cell, pLease contact the Contract Administrator immediately!" sqref="G28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6" r:id="rId1"/>
  <headerFooter alignWithMargins="0">
    <oddHeader>&amp;LThe City of Winnipeg
Bid Opportunity No. 520-2014 
&amp;XTemplate Version: C420140606 - RW&amp;RBid Submission
Page &amp;P+3 of 14</oddHeader>
    <oddFooter xml:space="preserve">&amp;R__________________
Name of Bidder                    </oddFooter>
  </headerFooter>
  <rowBreaks count="13" manualBreakCount="13">
    <brk id="27" min="1" max="7" man="1"/>
    <brk id="55" min="1" max="7" man="1"/>
    <brk id="80" min="1" max="7" man="1"/>
    <brk id="105" min="1" max="7" man="1"/>
    <brk id="128" min="1" max="7" man="1"/>
    <brk id="150" min="1" max="7" man="1"/>
    <brk id="178" min="1" max="7" man="1"/>
    <brk id="202" min="1" max="7" man="1"/>
    <brk id="225" min="1" max="7" man="1"/>
    <brk id="244" min="1" max="7" man="1"/>
    <brk id="265" min="1" max="7" man="1"/>
    <brk id="289" min="1" max="7" man="1"/>
    <brk id="31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Oct 31 
file size 247808</dc:description>
  <cp:lastModifiedBy>System Administrator</cp:lastModifiedBy>
  <cp:lastPrinted>2014-10-31T15:07:52Z</cp:lastPrinted>
  <dcterms:created xsi:type="dcterms:W3CDTF">2000-01-26T18:56:05Z</dcterms:created>
  <dcterms:modified xsi:type="dcterms:W3CDTF">2014-10-31T15:12:09Z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AdHocReviewCycleID">
    <vt:i4>611423489</vt:i4>
  </property>
  <property fmtid="{D5CDD505-2E9C-101B-9397-08002B2CF9AE}" pid="4" name="_NewReviewCycle">
    <vt:lpwstr/>
  </property>
  <property fmtid="{D5CDD505-2E9C-101B-9397-08002B2CF9AE}" pid="5" name="_EmailSubject">
    <vt:lpwstr>Bid Opportunity No. 520-2014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PreviousAdHocReviewCycleID">
    <vt:i4>-781288494</vt:i4>
  </property>
  <property fmtid="{D5CDD505-2E9C-101B-9397-08002B2CF9AE}" pid="9" name="_ReviewingToolsShownOnce">
    <vt:lpwstr/>
  </property>
</Properties>
</file>