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75" yWindow="330" windowWidth="16740" windowHeight="12630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PRICES'!$B$6:$H$355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PRICES'!$B$1:$IV$187</definedName>
    <definedName name="XITEMS">'FORM B - PRICES'!$B$6:$IV$187</definedName>
  </definedNames>
  <calcPr fullCalcOnLoad="1" fullPrecision="0"/>
</workbook>
</file>

<file path=xl/sharedStrings.xml><?xml version="1.0" encoding="utf-8"?>
<sst xmlns="http://schemas.openxmlformats.org/spreadsheetml/2006/main" count="1418" uniqueCount="369">
  <si>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</si>
  <si>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</si>
  <si>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</si>
  <si>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</si>
  <si>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</si>
  <si>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</si>
  <si>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</si>
  <si>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</si>
  <si>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</si>
  <si>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</si>
  <si>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</si>
  <si>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</si>
  <si>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</si>
  <si>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</si>
  <si>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</si>
  <si>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</si>
  <si>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</si>
  <si>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</si>
  <si>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</si>
  <si>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</si>
  <si>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</si>
  <si>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</si>
  <si>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</si>
  <si>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</si>
  <si>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</si>
  <si>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</si>
  <si>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</si>
  <si>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</si>
  <si>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</si>
  <si>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</si>
  <si>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</si>
  <si>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</si>
  <si>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</si>
  <si>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</si>
  <si>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</si>
  <si>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</si>
  <si>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</si>
  <si>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</si>
  <si>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</si>
  <si>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</si>
  <si>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</si>
  <si>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</si>
  <si>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</si>
  <si>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</si>
  <si>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</si>
  <si>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</si>
  <si>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</si>
  <si>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</si>
  <si>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</si>
  <si>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B189</t>
  </si>
  <si>
    <t>Regrading Existing Interlocking Paving Stones</t>
  </si>
  <si>
    <t>C032</t>
  </si>
  <si>
    <t>Concrete Curbs, Curb and Gutter, and Splash Strips</t>
  </si>
  <si>
    <t>B.1</t>
  </si>
  <si>
    <t>B001</t>
  </si>
  <si>
    <t>Pavement Removal</t>
  </si>
  <si>
    <t>B002</t>
  </si>
  <si>
    <t>Concrete Pavement</t>
  </si>
  <si>
    <t>B.8</t>
  </si>
  <si>
    <t>B.9</t>
  </si>
  <si>
    <t>B.12</t>
  </si>
  <si>
    <t>Tie-ins and Approaches</t>
  </si>
  <si>
    <t>vert. m</t>
  </si>
  <si>
    <t>C019</t>
  </si>
  <si>
    <t>C.2</t>
  </si>
  <si>
    <t>Concrete Pavements for Early Opening</t>
  </si>
  <si>
    <t>C.3</t>
  </si>
  <si>
    <t>E.1</t>
  </si>
  <si>
    <t>CW 3110-R17</t>
  </si>
  <si>
    <t>A003</t>
  </si>
  <si>
    <t>A.3</t>
  </si>
  <si>
    <t>Excavation</t>
  </si>
  <si>
    <t>A004</t>
  </si>
  <si>
    <t>A.4</t>
  </si>
  <si>
    <t>Sub-Grade Compaction</t>
  </si>
  <si>
    <t>A007</t>
  </si>
  <si>
    <t>A.7</t>
  </si>
  <si>
    <t>Crushed Sub-base Material</t>
  </si>
  <si>
    <t>Could also specify "Crushed Aggregate" see CW 3110-R12, 2.1.3</t>
  </si>
  <si>
    <t>A007A</t>
  </si>
  <si>
    <t xml:space="preserve">50 mm </t>
  </si>
  <si>
    <t>Contractor has option of supplying Crushed Aggregate, Crushed Limestone or Crushed Concrete.</t>
  </si>
  <si>
    <t>A.9</t>
  </si>
  <si>
    <t xml:space="preserve">(E16) Recycled Concrete Base Course - has been removed form BO Template and has been incorporated into CW3110-R14. Contractor may select from specified materials.
</t>
  </si>
  <si>
    <t xml:space="preserve">CW 3130-R4 </t>
  </si>
  <si>
    <t>A022</t>
  </si>
  <si>
    <t>A.21</t>
  </si>
  <si>
    <t>Separation Geotextile Fabric</t>
  </si>
  <si>
    <t>A022A</t>
  </si>
  <si>
    <t>A.22</t>
  </si>
  <si>
    <t>Supply and Install Geogrid</t>
  </si>
  <si>
    <t>CW 3135-R1</t>
  </si>
  <si>
    <t>CW 3150-R4</t>
  </si>
  <si>
    <t>A024</t>
  </si>
  <si>
    <t>A.24</t>
  </si>
  <si>
    <t>Surfacing Material</t>
  </si>
  <si>
    <t xml:space="preserve">CW 3230-R7
</t>
  </si>
  <si>
    <t>B114rl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</si>
  <si>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</si>
  <si>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</si>
  <si>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</si>
  <si>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</si>
  <si>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</si>
  <si>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</si>
  <si>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</si>
  <si>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</si>
  <si>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</si>
  <si>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B126r</t>
  </si>
  <si>
    <t>B.16</t>
  </si>
  <si>
    <t>Concrete Curb Removal</t>
  </si>
  <si>
    <t xml:space="preserve">CW 3240-R10 </t>
  </si>
  <si>
    <t>B127r</t>
  </si>
  <si>
    <t>^ Integral or Separate</t>
  </si>
  <si>
    <t>B135i</t>
  </si>
  <si>
    <t>B.17</t>
  </si>
  <si>
    <t>Concrete Curb Installation</t>
  </si>
  <si>
    <t>B138i</t>
  </si>
  <si>
    <t>SD-204</t>
  </si>
  <si>
    <t>^ reveal height</t>
  </si>
  <si>
    <t>SD-203B</t>
  </si>
  <si>
    <t>B140i</t>
  </si>
  <si>
    <t>SD-202A</t>
  </si>
  <si>
    <t>SD-202B</t>
  </si>
  <si>
    <t>B150i</t>
  </si>
  <si>
    <t>Curb Ramp (8-12 mm reveal ht, Integral)</t>
  </si>
  <si>
    <t>SD-229A,B,C</t>
  </si>
  <si>
    <t>Barrier (150 mm reveal ht, Integral)</t>
  </si>
  <si>
    <t>Modified Barrier (180 mm reveal ht, Integral)</t>
  </si>
  <si>
    <t>B.20</t>
  </si>
  <si>
    <t>CW 3330-R5</t>
  </si>
  <si>
    <t>CW 3310-R14</t>
  </si>
  <si>
    <t>C029</t>
  </si>
  <si>
    <t>^  specify either 24 or 72 hour, add "Slip Form Paving" if specified</t>
  </si>
  <si>
    <t>Construction of 150 mm Concrete Pavement for Early Opening 72 Hour (Reinforced)</t>
  </si>
  <si>
    <t>C044</t>
  </si>
  <si>
    <t>Construction of   Lip Curb (75 mm ht, Integral)</t>
  </si>
  <si>
    <t xml:space="preserve"> add "Slip Form Paving" if specified</t>
  </si>
  <si>
    <t>C045</t>
  </si>
  <si>
    <t>Construction of   Lip Curb (40 mm ht, Integral)</t>
  </si>
  <si>
    <t>C055</t>
  </si>
  <si>
    <t>C.10</t>
  </si>
  <si>
    <t xml:space="preserve">Construction of Asphaltic Concrete Pavements </t>
  </si>
  <si>
    <t xml:space="preserve">CW 3410-R9 </t>
  </si>
  <si>
    <t>C059</t>
  </si>
  <si>
    <t>C062</t>
  </si>
  <si>
    <t>Type II</t>
  </si>
  <si>
    <t>C068</t>
  </si>
  <si>
    <t xml:space="preserve">Plain Concrete Pavement </t>
  </si>
  <si>
    <t>C.11</t>
  </si>
  <si>
    <t>E003</t>
  </si>
  <si>
    <t xml:space="preserve">Catch Basin  </t>
  </si>
  <si>
    <t>CW 2130-R12</t>
  </si>
  <si>
    <t>E004</t>
  </si>
  <si>
    <t>^ specify depth 1800 or 1200</t>
  </si>
  <si>
    <t>E007D</t>
  </si>
  <si>
    <t>E.4</t>
  </si>
  <si>
    <t>Remove and Replace Existing Catch Pit</t>
  </si>
  <si>
    <t>E007E</t>
  </si>
  <si>
    <t>SD-023</t>
  </si>
  <si>
    <t>E008</t>
  </si>
  <si>
    <t>E.5</t>
  </si>
  <si>
    <t>E009</t>
  </si>
  <si>
    <t>^ specify diameter, type</t>
  </si>
  <si>
    <t>E010</t>
  </si>
  <si>
    <t>^  Class A bedding or Class B bedding with sand, type 2 or type 3 material and Class 1,2,3,4 or 5 Backfill</t>
  </si>
  <si>
    <t>250 mm, PVC</t>
  </si>
  <si>
    <t>In a Trench, Class B Type 2  Bedding, Class 2 Backfill</t>
  </si>
  <si>
    <t>E.11</t>
  </si>
  <si>
    <t>E034</t>
  </si>
  <si>
    <t>E.12</t>
  </si>
  <si>
    <t>Connecting to Existing Catch Basin</t>
  </si>
  <si>
    <t>E035</t>
  </si>
  <si>
    <t xml:space="preserve">^ specify size </t>
  </si>
  <si>
    <t>250 mm Drainage Connection Pipe</t>
  </si>
  <si>
    <t>E036</t>
  </si>
  <si>
    <t>E.15</t>
  </si>
  <si>
    <t xml:space="preserve">Connecting to Existing Sewer </t>
  </si>
  <si>
    <t>E037</t>
  </si>
  <si>
    <t>^ specify size and type</t>
  </si>
  <si>
    <t>250 mm (PVC) Connecting Pipe</t>
  </si>
  <si>
    <t>"Type" opt. if known</t>
  </si>
  <si>
    <t>E051</t>
  </si>
  <si>
    <t>Installation of Subdrains</t>
  </si>
  <si>
    <t>F001</t>
  </si>
  <si>
    <t>F.1</t>
  </si>
  <si>
    <t>Adjustment of Catch Basins / Manholes Frames</t>
  </si>
  <si>
    <t>CW 3210-R7</t>
  </si>
  <si>
    <t>F.3</t>
  </si>
  <si>
    <t>F015</t>
  </si>
  <si>
    <t>F.10</t>
  </si>
  <si>
    <t>Adjustment of Curb and Gutter Inlet Frames</t>
  </si>
  <si>
    <t>G001</t>
  </si>
  <si>
    <t>Sodding</t>
  </si>
  <si>
    <t>CW 3510-R9</t>
  </si>
  <si>
    <t>G004</t>
  </si>
  <si>
    <t>Seeding</t>
  </si>
  <si>
    <t>CW 3520-R7</t>
  </si>
  <si>
    <t>G002</t>
  </si>
  <si>
    <t xml:space="preserve"> width &lt; 600 mm</t>
  </si>
  <si>
    <t>GARFIELD ST./SHERBURN ST. ALLEY - ELLICE AVE. TO SARGENT AVE.</t>
  </si>
  <si>
    <t>DOMINION ST./GARFIELD ST. ALLEY - ELLICE AVE. TO SARGENT AVE.</t>
  </si>
  <si>
    <t>F</t>
  </si>
  <si>
    <t>Barrier Integral</t>
  </si>
  <si>
    <t>A.1</t>
  </si>
  <si>
    <t>A.2</t>
  </si>
  <si>
    <t>A.5</t>
  </si>
  <si>
    <t>A.6</t>
  </si>
  <si>
    <t>A.8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</si>
  <si>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</si>
  <si>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</si>
  <si>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</si>
  <si>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</si>
  <si>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</si>
  <si>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</si>
  <si>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</si>
  <si>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</si>
  <si>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</si>
  <si>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</si>
  <si>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</si>
  <si>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A.23</t>
  </si>
  <si>
    <t>A.25</t>
  </si>
  <si>
    <t>A.26</t>
  </si>
  <si>
    <t>B.2</t>
  </si>
  <si>
    <t>B.3</t>
  </si>
  <si>
    <t>B.4</t>
  </si>
  <si>
    <t>B.5</t>
  </si>
  <si>
    <t>B.6</t>
  </si>
  <si>
    <t>B.7</t>
  </si>
  <si>
    <t>B.10</t>
  </si>
  <si>
    <t>B.11</t>
  </si>
  <si>
    <t>B.13</t>
  </si>
  <si>
    <t>B.14</t>
  </si>
  <si>
    <t>B.15</t>
  </si>
  <si>
    <t>B.18</t>
  </si>
  <si>
    <t>B.19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</si>
  <si>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</si>
  <si>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</si>
  <si>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</si>
  <si>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</si>
  <si>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</si>
  <si>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</si>
  <si>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</si>
  <si>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</si>
  <si>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</si>
  <si>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</si>
  <si>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C.1</t>
  </si>
  <si>
    <t>C.4</t>
  </si>
  <si>
    <t>C.5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</si>
  <si>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</si>
  <si>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</si>
  <si>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</si>
  <si>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</si>
  <si>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</si>
  <si>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</si>
  <si>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</si>
  <si>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</si>
  <si>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</si>
  <si>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</si>
  <si>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</si>
  <si>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</si>
  <si>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</si>
  <si>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</si>
  <si>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</si>
  <si>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</si>
  <si>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</si>
  <si>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</si>
  <si>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</si>
  <si>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</si>
  <si>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</si>
  <si>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</si>
  <si>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</si>
  <si>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</si>
  <si>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</si>
  <si>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</si>
  <si>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</si>
  <si>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</si>
  <si>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</si>
  <si>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</si>
  <si>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</si>
  <si>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</si>
  <si>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</si>
  <si>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</si>
  <si>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</si>
  <si>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</si>
  <si>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</si>
  <si>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</si>
  <si>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</si>
  <si>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</si>
  <si>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</si>
  <si>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</si>
  <si>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E.2</t>
  </si>
  <si>
    <t>E.3</t>
  </si>
  <si>
    <t>E.6</t>
  </si>
  <si>
    <t>E.7</t>
  </si>
  <si>
    <t>E.8</t>
  </si>
  <si>
    <t>E.9</t>
  </si>
  <si>
    <t>E.10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</si>
  <si>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</si>
  <si>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</si>
  <si>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</si>
  <si>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</si>
  <si>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</si>
  <si>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</si>
  <si>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</si>
  <si>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</si>
  <si>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</si>
  <si>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</si>
  <si>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</si>
  <si>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F.2</t>
  </si>
  <si>
    <t>F.4</t>
  </si>
  <si>
    <t>F.5</t>
  </si>
  <si>
    <t>F.6</t>
  </si>
  <si>
    <t>F.7</t>
  </si>
  <si>
    <t>F.8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</si>
  <si>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</si>
  <si>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</si>
  <si>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</si>
  <si>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</si>
  <si>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</si>
  <si>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</si>
  <si>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</si>
  <si>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</si>
  <si>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</si>
  <si>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</si>
  <si>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</si>
  <si>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</si>
  <si>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</si>
  <si>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</si>
  <si>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</si>
  <si>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</si>
  <si>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</si>
  <si>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ST. JOHN'S AVE./ANDERSON AVE. ALLEY - POWERS ST TO ANDREWS (INCLUDING ANDERSON ST.  EAST ALLEY AND POWERS ST. WEST ALLEY)</t>
  </si>
  <si>
    <t>Sewer Service (c/w video inspection)</t>
  </si>
  <si>
    <t>E017</t>
  </si>
  <si>
    <t>Sewer Repair - Up to 3.0 Meters Long</t>
  </si>
  <si>
    <t>E018</t>
  </si>
  <si>
    <t xml:space="preserve">^ specify diameter </t>
  </si>
  <si>
    <t>E019</t>
  </si>
  <si>
    <t xml:space="preserve">300 mm </t>
  </si>
  <si>
    <t>Class 2 Backfill</t>
  </si>
  <si>
    <t>PLAIN CONCRETE PAVEMENT</t>
  </si>
  <si>
    <t>Connecting to 350 mm  (AC) SRS Sewer</t>
  </si>
  <si>
    <t>SD-025, 1200 mm deep</t>
  </si>
  <si>
    <t>SD-025, 1800 mm deep</t>
  </si>
  <si>
    <t>E007A</t>
  </si>
  <si>
    <t xml:space="preserve">Remove and Replace Existing Catch Basin  </t>
  </si>
  <si>
    <t>E007C</t>
  </si>
  <si>
    <t>SD-025</t>
  </si>
  <si>
    <t>E023</t>
  </si>
  <si>
    <t>Replacing Existing Manhole and Catch Basin  Frames &amp; Covers</t>
  </si>
  <si>
    <t>E026</t>
  </si>
  <si>
    <t>AP-006 - Standard Grated Cover for Standard Frame</t>
  </si>
  <si>
    <t>Install Pre-cast Concrete Risers</t>
  </si>
  <si>
    <t>E020</t>
  </si>
  <si>
    <t xml:space="preserve">Sewer Repair - In Addition to First 3.0 Meters </t>
  </si>
  <si>
    <t>E021</t>
  </si>
  <si>
    <t>E022</t>
  </si>
  <si>
    <t>^ specify class of backfill 1,2,3,4,5</t>
  </si>
  <si>
    <t>Abandoning  Existing Steam Manhole</t>
  </si>
  <si>
    <t>A035A</t>
  </si>
  <si>
    <t xml:space="preserve">100 mm </t>
  </si>
  <si>
    <t>A026</t>
  </si>
  <si>
    <t>Limestone</t>
  </si>
  <si>
    <t>(SEE B9)</t>
  </si>
  <si>
    <t>ELM ST./MONTROSE ST. ALLEY - ACADEMY RD. TO WELLINGTON CR. (INCLUDING WELLINGTON CR. SOUTH ALLEY</t>
  </si>
  <si>
    <t>SHERBURN ST./INGERSOLL ST. - YARWOOD AVE. TO GRUNDY AVE.</t>
  </si>
  <si>
    <t>SHERBURN ST./INGERSOLL ST. - GRUNDY AVE. TO NOTRE DAME AVE. (INCLUDING THE NOTRE DAME SOUTH ALLEY)</t>
  </si>
  <si>
    <t>E10</t>
  </si>
  <si>
    <t>CW 3120-R4 / E9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</si>
</sst>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7" fillId="4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28" fillId="21" borderId="5" applyNumberFormat="0" applyAlignment="0" applyProtection="0"/>
    <xf numFmtId="0" fontId="29" fillId="22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8" borderId="5" applyNumberFormat="0" applyAlignment="0" applyProtection="0"/>
    <xf numFmtId="0" fontId="36" fillId="0" borderId="10" applyNumberFormat="0" applyFill="0" applyAlignment="0" applyProtection="0"/>
    <xf numFmtId="0" fontId="37" fillId="23" borderId="0" applyNumberFormat="0" applyBorder="0" applyAlignment="0" applyProtection="0"/>
    <xf numFmtId="0" fontId="0" fillId="24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38" fillId="21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39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</cellStyleXfs>
  <cellXfs count="145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1" xfId="0" applyFont="1" applyFill="1" applyBorder="1" applyAlignment="1">
      <alignment vertical="top" wrapText="1"/>
    </xf>
    <xf numFmtId="0" fontId="22" fillId="2" borderId="0" xfId="0" applyFont="1" applyAlignment="1" applyProtection="1">
      <alignment vertical="center"/>
      <protection/>
    </xf>
    <xf numFmtId="174" fontId="21" fillId="25" borderId="0" xfId="0" applyNumberFormat="1" applyFont="1" applyFill="1" applyBorder="1" applyAlignment="1" applyProtection="1">
      <alignment vertical="center"/>
      <protection/>
    </xf>
    <xf numFmtId="172" fontId="21" fillId="25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>
      <alignment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0" fontId="22" fillId="0" borderId="1" xfId="0" applyFont="1" applyFill="1" applyBorder="1" applyAlignment="1">
      <alignment vertical="top" wrapText="1" shrinkToFit="1"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2" fillId="26" borderId="0" xfId="0" applyFont="1" applyFill="1" applyAlignment="1" applyProtection="1">
      <alignment horizontal="center" vertical="top"/>
      <protection/>
    </xf>
    <xf numFmtId="0" fontId="22" fillId="26" borderId="0" xfId="0" applyFont="1" applyFill="1" applyAlignment="1">
      <alignment/>
    </xf>
    <xf numFmtId="1" fontId="21" fillId="0" borderId="33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1" xfId="0" applyFont="1" applyFill="1" applyBorder="1" applyAlignment="1">
      <alignment vertical="top" wrapText="1"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4" fontId="21" fillId="25" borderId="0" xfId="0" applyNumberFormat="1" applyFont="1" applyFill="1" applyBorder="1" applyAlignment="1" applyProtection="1">
      <alignment vertical="top"/>
      <protection/>
    </xf>
    <xf numFmtId="1" fontId="21" fillId="25" borderId="0" xfId="0" applyNumberFormat="1" applyFont="1" applyFill="1" applyBorder="1" applyAlignment="1" applyProtection="1">
      <alignment vertical="top"/>
      <protection/>
    </xf>
    <xf numFmtId="0" fontId="23" fillId="2" borderId="0" xfId="0" applyFont="1" applyBorder="1" applyAlignment="1" applyProtection="1">
      <alignment vertical="top" wrapText="1"/>
      <protection/>
    </xf>
    <xf numFmtId="0" fontId="22" fillId="2" borderId="0" xfId="0" applyFont="1" applyAlignment="1">
      <alignment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0" fontId="22" fillId="0" borderId="1" xfId="0" applyFont="1" applyFill="1" applyBorder="1" applyAlignment="1" applyProtection="1">
      <alignment vertical="top" wrapText="1"/>
      <protection/>
    </xf>
    <xf numFmtId="172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>
      <alignment/>
    </xf>
    <xf numFmtId="174" fontId="21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>
      <alignment/>
    </xf>
    <xf numFmtId="0" fontId="22" fillId="2" borderId="0" xfId="0" applyFont="1" applyBorder="1" applyAlignment="1">
      <alignment/>
    </xf>
    <xf numFmtId="4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>
      <alignment vertical="top" wrapText="1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21" fillId="0" borderId="33" xfId="0" applyNumberFormat="1" applyFont="1" applyFill="1" applyBorder="1" applyAlignment="1" applyProtection="1">
      <alignment horizontal="right" vertical="top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top"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172" fontId="2" fillId="0" borderId="19" xfId="0" applyNumberFormat="1" applyFont="1" applyFill="1" applyBorder="1" applyAlignment="1" applyProtection="1">
      <alignment horizontal="left" vertical="center"/>
      <protection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 wrapText="1"/>
    </xf>
    <xf numFmtId="1" fontId="6" fillId="0" borderId="35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3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3" fillId="2" borderId="35" xfId="0" applyNumberFormat="1" applyFont="1" applyBorder="1" applyAlignment="1">
      <alignment horizontal="left" vertical="center" wrapText="1"/>
    </xf>
    <xf numFmtId="1" fontId="3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7" fontId="0" fillId="2" borderId="44" xfId="0" applyNumberFormat="1" applyBorder="1" applyAlignment="1">
      <alignment horizontal="center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46" xfId="0" applyNumberFormat="1" applyBorder="1" applyAlignment="1" quotePrefix="1">
      <alignment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erence%20Material\2013%20Surface%20Works%20Pay%20Item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"/>
      <sheetName val="Pay Items - Revisions from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5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21" hidden="1" customWidth="1"/>
    <col min="2" max="2" width="8.77734375" style="12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  <col min="9" max="9" width="42.6640625" style="0" hidden="1" customWidth="1"/>
    <col min="10" max="10" width="0" style="0" hidden="1" customWidth="1"/>
    <col min="11" max="11" width="21.77734375" style="0" hidden="1" customWidth="1"/>
    <col min="12" max="15" width="0" style="0" hidden="1" customWidth="1"/>
  </cols>
  <sheetData>
    <row r="1" spans="1:8" ht="15.7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3" t="s">
        <v>363</v>
      </c>
      <c r="C2" s="2"/>
      <c r="D2" s="2"/>
      <c r="E2" s="2"/>
      <c r="F2" s="2"/>
      <c r="G2" s="31"/>
      <c r="H2" s="2"/>
    </row>
    <row r="3" spans="1:8" ht="15">
      <c r="A3" s="17"/>
      <c r="B3" s="12" t="s">
        <v>1</v>
      </c>
      <c r="C3" s="39"/>
      <c r="D3" s="39"/>
      <c r="E3" s="39"/>
      <c r="F3" s="39"/>
      <c r="G3" s="38"/>
      <c r="H3" s="37"/>
    </row>
    <row r="4" spans="1:8" ht="15">
      <c r="A4" s="60" t="s">
        <v>25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23"/>
      <c r="B5" s="50"/>
      <c r="C5" s="51"/>
      <c r="D5" s="52" t="s">
        <v>10</v>
      </c>
      <c r="E5" s="53"/>
      <c r="F5" s="54" t="s">
        <v>11</v>
      </c>
      <c r="G5" s="55"/>
      <c r="H5" s="56"/>
    </row>
    <row r="6" spans="1:8" s="44" customFormat="1" ht="30" customHeight="1" thickTop="1">
      <c r="A6" s="42"/>
      <c r="B6" s="111" t="s">
        <v>12</v>
      </c>
      <c r="C6" s="140" t="s">
        <v>331</v>
      </c>
      <c r="D6" s="141"/>
      <c r="E6" s="141"/>
      <c r="F6" s="142"/>
      <c r="G6" s="42"/>
      <c r="H6" s="43" t="s">
        <v>2</v>
      </c>
    </row>
    <row r="7" spans="1:8" ht="36" customHeight="1">
      <c r="A7" s="19"/>
      <c r="B7" s="112"/>
      <c r="C7" s="35" t="s">
        <v>19</v>
      </c>
      <c r="D7" s="9"/>
      <c r="E7" s="8" t="s">
        <v>2</v>
      </c>
      <c r="F7" s="8" t="s">
        <v>2</v>
      </c>
      <c r="G7" s="19" t="s">
        <v>2</v>
      </c>
      <c r="H7" s="22"/>
    </row>
    <row r="8" spans="1:16" s="74" customFormat="1" ht="30" customHeight="1">
      <c r="A8" s="75" t="s">
        <v>69</v>
      </c>
      <c r="B8" s="65" t="s">
        <v>203</v>
      </c>
      <c r="C8" s="76" t="s">
        <v>71</v>
      </c>
      <c r="D8" s="66" t="s">
        <v>68</v>
      </c>
      <c r="E8" s="77" t="s">
        <v>29</v>
      </c>
      <c r="F8" s="78">
        <v>995</v>
      </c>
      <c r="G8" s="67"/>
      <c r="H8" s="68">
        <f>ROUND(G8*F8,2)</f>
        <v>0</v>
      </c>
      <c r="I8" s="69"/>
      <c r="J8" s="70">
        <f aca="true" ca="1" t="shared" si="0" ref="J8:J16">IF(CELL("protect",$G8)=1,"LOCKED","")</f>
      </c>
      <c r="K8" s="71" t="str">
        <f aca="true" t="shared" si="1" ref="K8:K16">CLEAN(CONCATENATE(TRIM($A8),TRIM($C8),TRIM($D8),TRIM($E8)))</f>
        <v>A003ExcavationCW 3110-R17m³</v>
      </c>
      <c r="L8" s="72" t="e">
        <f>MATCH(K8,#REF!,0)</f>
        <v>#REF!</v>
      </c>
      <c r="M8" s="73" t="str">
        <f aca="true" ca="1" t="shared" si="2" ref="M8:M16">CELL("format",$F8)</f>
        <v>F0</v>
      </c>
      <c r="N8" s="73" t="str">
        <f aca="true" ca="1" t="shared" si="3" ref="N8:N16">CELL("format",$G8)</f>
        <v>C2</v>
      </c>
      <c r="O8" s="73" t="str">
        <f aca="true" ca="1" t="shared" si="4" ref="O8:O16">CELL("format",$H8)</f>
        <v>C2</v>
      </c>
      <c r="P8" s="80"/>
    </row>
    <row r="9" spans="1:16" s="81" customFormat="1" ht="30" customHeight="1">
      <c r="A9" s="64" t="s">
        <v>72</v>
      </c>
      <c r="B9" s="65" t="s">
        <v>204</v>
      </c>
      <c r="C9" s="76" t="s">
        <v>74</v>
      </c>
      <c r="D9" s="66" t="s">
        <v>68</v>
      </c>
      <c r="E9" s="77" t="s">
        <v>30</v>
      </c>
      <c r="F9" s="78">
        <v>1700</v>
      </c>
      <c r="G9" s="67"/>
      <c r="H9" s="68">
        <f>ROUND(G9*F9,2)</f>
        <v>0</v>
      </c>
      <c r="I9" s="69"/>
      <c r="J9" s="70">
        <f ca="1" t="shared" si="0"/>
      </c>
      <c r="K9" s="71" t="str">
        <f t="shared" si="1"/>
        <v>A004Sub-Grade CompactionCW 3110-R17m²</v>
      </c>
      <c r="L9" s="72" t="e">
        <f>MATCH(K9,#REF!,0)</f>
        <v>#REF!</v>
      </c>
      <c r="M9" s="73" t="str">
        <f ca="1" t="shared" si="2"/>
        <v>F0</v>
      </c>
      <c r="N9" s="73" t="str">
        <f ca="1" t="shared" si="3"/>
        <v>C2</v>
      </c>
      <c r="O9" s="73" t="str">
        <f ca="1" t="shared" si="4"/>
        <v>C2</v>
      </c>
      <c r="P9" s="80"/>
    </row>
    <row r="10" spans="1:16" s="74" customFormat="1" ht="32.25" customHeight="1">
      <c r="A10" s="64" t="s">
        <v>75</v>
      </c>
      <c r="B10" s="65" t="s">
        <v>70</v>
      </c>
      <c r="C10" s="76" t="s">
        <v>77</v>
      </c>
      <c r="D10" s="66" t="s">
        <v>68</v>
      </c>
      <c r="E10" s="77"/>
      <c r="F10" s="78"/>
      <c r="G10" s="82"/>
      <c r="H10" s="68"/>
      <c r="I10" s="69" t="s">
        <v>78</v>
      </c>
      <c r="J10" s="70" t="str">
        <f ca="1" t="shared" si="0"/>
        <v>LOCKED</v>
      </c>
      <c r="K10" s="71" t="str">
        <f t="shared" si="1"/>
        <v>A007Crushed Sub-base MaterialCW 3110-R17</v>
      </c>
      <c r="L10" s="72" t="e">
        <f>MATCH(K10,#REF!,0)</f>
        <v>#REF!</v>
      </c>
      <c r="M10" s="73" t="str">
        <f ca="1" t="shared" si="2"/>
        <v>F0</v>
      </c>
      <c r="N10" s="73" t="str">
        <f ca="1" t="shared" si="3"/>
        <v>G</v>
      </c>
      <c r="O10" s="73" t="str">
        <f ca="1" t="shared" si="4"/>
        <v>C2</v>
      </c>
      <c r="P10" s="80"/>
    </row>
    <row r="11" spans="1:16" s="74" customFormat="1" ht="30" customHeight="1">
      <c r="A11" s="75" t="s">
        <v>359</v>
      </c>
      <c r="B11" s="83" t="s">
        <v>31</v>
      </c>
      <c r="C11" s="76" t="s">
        <v>360</v>
      </c>
      <c r="D11" s="66" t="s">
        <v>2</v>
      </c>
      <c r="E11" s="77" t="s">
        <v>32</v>
      </c>
      <c r="F11" s="78">
        <v>1800</v>
      </c>
      <c r="G11" s="67"/>
      <c r="H11" s="68">
        <f>ROUND(G11*F11,2)</f>
        <v>0</v>
      </c>
      <c r="I11" s="69" t="s">
        <v>81</v>
      </c>
      <c r="J11" s="70">
        <f ca="1" t="shared" si="0"/>
      </c>
      <c r="K11" s="71" t="str">
        <f t="shared" si="1"/>
        <v>A035A100 mmtonne</v>
      </c>
      <c r="L11" s="72" t="e">
        <f>MATCH(K11,#REF!,0)</f>
        <v>#REF!</v>
      </c>
      <c r="M11" s="73" t="str">
        <f ca="1" t="shared" si="2"/>
        <v>F0</v>
      </c>
      <c r="N11" s="73" t="str">
        <f ca="1" t="shared" si="3"/>
        <v>C2</v>
      </c>
      <c r="O11" s="73" t="str">
        <f ca="1" t="shared" si="4"/>
        <v>C2</v>
      </c>
      <c r="P11" s="80"/>
    </row>
    <row r="12" spans="1:16" s="74" customFormat="1" ht="63" customHeight="1">
      <c r="A12" s="64" t="s">
        <v>33</v>
      </c>
      <c r="B12" s="65" t="s">
        <v>73</v>
      </c>
      <c r="C12" s="76" t="s">
        <v>34</v>
      </c>
      <c r="D12" s="66" t="s">
        <v>68</v>
      </c>
      <c r="E12" s="77" t="s">
        <v>29</v>
      </c>
      <c r="F12" s="78">
        <v>130</v>
      </c>
      <c r="G12" s="67"/>
      <c r="H12" s="68">
        <f>ROUND(G12*F12,2)</f>
        <v>0</v>
      </c>
      <c r="I12" s="69" t="s">
        <v>83</v>
      </c>
      <c r="J12" s="70">
        <f ca="1" t="shared" si="0"/>
      </c>
      <c r="K12" s="71" t="str">
        <f t="shared" si="1"/>
        <v>A010Supplying and Placing Base Course MaterialCW 3110-R17m³</v>
      </c>
      <c r="L12" s="72" t="e">
        <f>MATCH(K12,#REF!,0)</f>
        <v>#REF!</v>
      </c>
      <c r="M12" s="73" t="str">
        <f ca="1" t="shared" si="2"/>
        <v>F0</v>
      </c>
      <c r="N12" s="73" t="str">
        <f ca="1" t="shared" si="3"/>
        <v>C2</v>
      </c>
      <c r="O12" s="73" t="str">
        <f ca="1" t="shared" si="4"/>
        <v>C2</v>
      </c>
      <c r="P12" s="80"/>
    </row>
    <row r="13" spans="1:16" s="81" customFormat="1" ht="43.5" customHeight="1">
      <c r="A13" s="64" t="s">
        <v>85</v>
      </c>
      <c r="B13" s="65" t="s">
        <v>205</v>
      </c>
      <c r="C13" s="76" t="s">
        <v>87</v>
      </c>
      <c r="D13" s="66" t="s">
        <v>84</v>
      </c>
      <c r="E13" s="77" t="s">
        <v>30</v>
      </c>
      <c r="F13" s="78">
        <v>1730</v>
      </c>
      <c r="G13" s="67"/>
      <c r="H13" s="68">
        <f>ROUND(G13*F13,2)</f>
        <v>0</v>
      </c>
      <c r="I13" s="69"/>
      <c r="J13" s="70">
        <f ca="1" t="shared" si="0"/>
      </c>
      <c r="K13" s="71" t="str">
        <f t="shared" si="1"/>
        <v>A022Separation Geotextile FabricCW 3130-R4m²</v>
      </c>
      <c r="L13" s="72" t="e">
        <f>MATCH(K13,#REF!,0)</f>
        <v>#REF!</v>
      </c>
      <c r="M13" s="73" t="str">
        <f ca="1" t="shared" si="2"/>
        <v>F0</v>
      </c>
      <c r="N13" s="73" t="str">
        <f ca="1" t="shared" si="3"/>
        <v>C2</v>
      </c>
      <c r="O13" s="73" t="str">
        <f ca="1" t="shared" si="4"/>
        <v>C2</v>
      </c>
      <c r="P13" s="80"/>
    </row>
    <row r="14" spans="1:16" s="85" customFormat="1" ht="43.5" customHeight="1">
      <c r="A14" s="64" t="s">
        <v>88</v>
      </c>
      <c r="B14" s="65" t="s">
        <v>206</v>
      </c>
      <c r="C14" s="76" t="s">
        <v>90</v>
      </c>
      <c r="D14" s="66" t="s">
        <v>91</v>
      </c>
      <c r="E14" s="77" t="s">
        <v>30</v>
      </c>
      <c r="F14" s="78">
        <v>1730</v>
      </c>
      <c r="G14" s="67"/>
      <c r="H14" s="68">
        <f>ROUND(G14*F14,2)</f>
        <v>0</v>
      </c>
      <c r="I14" s="69"/>
      <c r="J14" s="70">
        <f ca="1" t="shared" si="0"/>
      </c>
      <c r="K14" s="71" t="str">
        <f t="shared" si="1"/>
        <v>A022ASupply and Install GeogridCW 3135-R1m²</v>
      </c>
      <c r="L14" s="72" t="e">
        <f>MATCH(K14,#REF!,0)</f>
        <v>#REF!</v>
      </c>
      <c r="M14" s="73" t="str">
        <f ca="1" t="shared" si="2"/>
        <v>F0</v>
      </c>
      <c r="N14" s="73" t="str">
        <f ca="1" t="shared" si="3"/>
        <v>C2</v>
      </c>
      <c r="O14" s="73" t="str">
        <f ca="1" t="shared" si="4"/>
        <v>C2</v>
      </c>
      <c r="P14" s="84"/>
    </row>
    <row r="15" spans="1:16" s="81" customFormat="1" ht="30" customHeight="1">
      <c r="A15" s="75" t="s">
        <v>93</v>
      </c>
      <c r="B15" s="65" t="s">
        <v>76</v>
      </c>
      <c r="C15" s="76" t="s">
        <v>95</v>
      </c>
      <c r="D15" s="66" t="s">
        <v>92</v>
      </c>
      <c r="E15" s="77"/>
      <c r="F15" s="78"/>
      <c r="G15" s="82"/>
      <c r="H15" s="68"/>
      <c r="I15" s="69"/>
      <c r="J15" s="70" t="str">
        <f ca="1" t="shared" si="0"/>
        <v>LOCKED</v>
      </c>
      <c r="K15" s="71" t="str">
        <f t="shared" si="1"/>
        <v>A024Surfacing MaterialCW 3150-R4</v>
      </c>
      <c r="L15" s="72" t="e">
        <f>MATCH(K15,#REF!,0)</f>
        <v>#REF!</v>
      </c>
      <c r="M15" s="73" t="str">
        <f ca="1" t="shared" si="2"/>
        <v>F0</v>
      </c>
      <c r="N15" s="73" t="str">
        <f ca="1" t="shared" si="3"/>
        <v>G</v>
      </c>
      <c r="O15" s="73" t="str">
        <f ca="1" t="shared" si="4"/>
        <v>C2</v>
      </c>
      <c r="P15" s="80"/>
    </row>
    <row r="16" spans="1:16" s="74" customFormat="1" ht="30" customHeight="1">
      <c r="A16" s="75" t="s">
        <v>361</v>
      </c>
      <c r="B16" s="83" t="s">
        <v>31</v>
      </c>
      <c r="C16" s="76" t="s">
        <v>362</v>
      </c>
      <c r="D16" s="66" t="s">
        <v>2</v>
      </c>
      <c r="E16" s="77" t="s">
        <v>32</v>
      </c>
      <c r="F16" s="78">
        <v>18</v>
      </c>
      <c r="G16" s="67"/>
      <c r="H16" s="68">
        <f>ROUND(G16*F16,2)</f>
        <v>0</v>
      </c>
      <c r="I16" s="69"/>
      <c r="J16" s="70">
        <f ca="1" t="shared" si="0"/>
      </c>
      <c r="K16" s="71" t="str">
        <f t="shared" si="1"/>
        <v>A026Limestonetonne</v>
      </c>
      <c r="L16" s="72" t="e">
        <f>MATCH(K16,#REF!,0)</f>
        <v>#REF!</v>
      </c>
      <c r="M16" s="73" t="str">
        <f ca="1" t="shared" si="2"/>
        <v>F0</v>
      </c>
      <c r="N16" s="73" t="str">
        <f ca="1" t="shared" si="3"/>
        <v>C2</v>
      </c>
      <c r="O16" s="73" t="str">
        <f ca="1" t="shared" si="4"/>
        <v>C2</v>
      </c>
      <c r="P16" s="80"/>
    </row>
    <row r="17" spans="1:8" ht="36" customHeight="1">
      <c r="A17" s="19"/>
      <c r="B17" s="15"/>
      <c r="C17" s="99" t="s">
        <v>20</v>
      </c>
      <c r="D17" s="113"/>
      <c r="E17" s="114"/>
      <c r="F17" s="113"/>
      <c r="G17" s="19"/>
      <c r="H17" s="22"/>
    </row>
    <row r="18" spans="1:16" s="74" customFormat="1" ht="30" customHeight="1">
      <c r="A18" s="87" t="s">
        <v>54</v>
      </c>
      <c r="B18" s="65" t="s">
        <v>207</v>
      </c>
      <c r="C18" s="76" t="s">
        <v>55</v>
      </c>
      <c r="D18" s="66" t="s">
        <v>68</v>
      </c>
      <c r="E18" s="77"/>
      <c r="F18" s="78"/>
      <c r="G18" s="82"/>
      <c r="H18" s="68"/>
      <c r="I18" s="69"/>
      <c r="J18" s="70" t="str">
        <f aca="true" ca="1" t="shared" si="5" ref="J18:J33">IF(CELL("protect",$G18)=1,"LOCKED","")</f>
        <v>LOCKED</v>
      </c>
      <c r="K18" s="71" t="str">
        <f aca="true" t="shared" si="6" ref="K18:K33">CLEAN(CONCATENATE(TRIM($A18),TRIM($C18),TRIM($D18),TRIM($E18)))</f>
        <v>B001Pavement RemovalCW 3110-R17</v>
      </c>
      <c r="L18" s="72" t="e">
        <f>MATCH(K18,#REF!,0)</f>
        <v>#REF!</v>
      </c>
      <c r="M18" s="73" t="str">
        <f aca="true" ca="1" t="shared" si="7" ref="M18:M33">CELL("format",$F18)</f>
        <v>F0</v>
      </c>
      <c r="N18" s="73" t="str">
        <f aca="true" ca="1" t="shared" si="8" ref="N18:N33">CELL("format",$G18)</f>
        <v>G</v>
      </c>
      <c r="O18" s="73" t="str">
        <f aca="true" ca="1" t="shared" si="9" ref="O18:O33">CELL("format",$H18)</f>
        <v>C2</v>
      </c>
      <c r="P18" s="80"/>
    </row>
    <row r="19" spans="1:16" s="81" customFormat="1" ht="30" customHeight="1">
      <c r="A19" s="87" t="s">
        <v>56</v>
      </c>
      <c r="B19" s="83" t="s">
        <v>31</v>
      </c>
      <c r="C19" s="76" t="s">
        <v>57</v>
      </c>
      <c r="D19" s="66" t="s">
        <v>2</v>
      </c>
      <c r="E19" s="77" t="s">
        <v>30</v>
      </c>
      <c r="F19" s="78">
        <v>1700</v>
      </c>
      <c r="G19" s="67"/>
      <c r="H19" s="68">
        <f>ROUND(G19*F19,2)</f>
        <v>0</v>
      </c>
      <c r="I19" s="69"/>
      <c r="J19" s="70">
        <f ca="1" t="shared" si="5"/>
      </c>
      <c r="K19" s="71" t="str">
        <f t="shared" si="6"/>
        <v>B002Concrete Pavementm²</v>
      </c>
      <c r="L19" s="72" t="e">
        <f>MATCH(K19,#REF!,0)</f>
        <v>#REF!</v>
      </c>
      <c r="M19" s="73" t="str">
        <f ca="1" t="shared" si="7"/>
        <v>F0</v>
      </c>
      <c r="N19" s="73" t="str">
        <f ca="1" t="shared" si="8"/>
        <v>C2</v>
      </c>
      <c r="O19" s="73" t="str">
        <f ca="1" t="shared" si="9"/>
        <v>C2</v>
      </c>
      <c r="P19" s="80"/>
    </row>
    <row r="20" spans="1:16" s="81" customFormat="1" ht="30" customHeight="1">
      <c r="A20" s="87" t="s">
        <v>37</v>
      </c>
      <c r="B20" s="65" t="s">
        <v>82</v>
      </c>
      <c r="C20" s="76" t="s">
        <v>38</v>
      </c>
      <c r="D20" s="66" t="s">
        <v>96</v>
      </c>
      <c r="E20" s="77"/>
      <c r="F20" s="78"/>
      <c r="G20" s="82"/>
      <c r="H20" s="68"/>
      <c r="I20" s="69"/>
      <c r="J20" s="70" t="str">
        <f ca="1" t="shared" si="5"/>
        <v>LOCKED</v>
      </c>
      <c r="K20" s="71" t="str">
        <f t="shared" si="6"/>
        <v>B094Drilled DowelsCW 3230-R7</v>
      </c>
      <c r="L20" s="72" t="e">
        <f>MATCH(K20,#REF!,0)</f>
        <v>#REF!</v>
      </c>
      <c r="M20" s="73" t="str">
        <f ca="1" t="shared" si="7"/>
        <v>F0</v>
      </c>
      <c r="N20" s="73" t="str">
        <f ca="1" t="shared" si="8"/>
        <v>G</v>
      </c>
      <c r="O20" s="73" t="str">
        <f ca="1" t="shared" si="9"/>
        <v>C2</v>
      </c>
      <c r="P20" s="80"/>
    </row>
    <row r="21" spans="1:16" s="81" customFormat="1" ht="30" customHeight="1">
      <c r="A21" s="87" t="s">
        <v>39</v>
      </c>
      <c r="B21" s="83" t="s">
        <v>31</v>
      </c>
      <c r="C21" s="76" t="s">
        <v>40</v>
      </c>
      <c r="D21" s="66" t="s">
        <v>2</v>
      </c>
      <c r="E21" s="77" t="s">
        <v>35</v>
      </c>
      <c r="F21" s="78">
        <v>70</v>
      </c>
      <c r="G21" s="67"/>
      <c r="H21" s="68">
        <f>ROUND(G21*F21,2)</f>
        <v>0</v>
      </c>
      <c r="I21" s="69"/>
      <c r="J21" s="70">
        <f ca="1" t="shared" si="5"/>
      </c>
      <c r="K21" s="71" t="str">
        <f t="shared" si="6"/>
        <v>B09519.1 mm Diametereach</v>
      </c>
      <c r="L21" s="72" t="e">
        <f>MATCH(K21,#REF!,0)</f>
        <v>#REF!</v>
      </c>
      <c r="M21" s="73" t="str">
        <f ca="1" t="shared" si="7"/>
        <v>F0</v>
      </c>
      <c r="N21" s="73" t="str">
        <f ca="1" t="shared" si="8"/>
        <v>C2</v>
      </c>
      <c r="O21" s="73" t="str">
        <f ca="1" t="shared" si="9"/>
        <v>C2</v>
      </c>
      <c r="P21" s="80"/>
    </row>
    <row r="22" spans="1:16" s="81" customFormat="1" ht="30" customHeight="1">
      <c r="A22" s="87" t="s">
        <v>41</v>
      </c>
      <c r="B22" s="65" t="s">
        <v>208</v>
      </c>
      <c r="C22" s="76" t="s">
        <v>42</v>
      </c>
      <c r="D22" s="66" t="s">
        <v>96</v>
      </c>
      <c r="E22" s="77"/>
      <c r="F22" s="78"/>
      <c r="G22" s="82"/>
      <c r="H22" s="68"/>
      <c r="I22" s="69"/>
      <c r="J22" s="70" t="str">
        <f ca="1" t="shared" si="5"/>
        <v>LOCKED</v>
      </c>
      <c r="K22" s="71" t="str">
        <f t="shared" si="6"/>
        <v>B097Drilled Tie BarsCW 3230-R7</v>
      </c>
      <c r="L22" s="72" t="e">
        <f>MATCH(K22,#REF!,0)</f>
        <v>#REF!</v>
      </c>
      <c r="M22" s="73" t="str">
        <f ca="1" t="shared" si="7"/>
        <v>F0</v>
      </c>
      <c r="N22" s="73" t="str">
        <f ca="1" t="shared" si="8"/>
        <v>G</v>
      </c>
      <c r="O22" s="73" t="str">
        <f ca="1" t="shared" si="9"/>
        <v>C2</v>
      </c>
      <c r="P22" s="80"/>
    </row>
    <row r="23" spans="1:16" s="81" customFormat="1" ht="30" customHeight="1">
      <c r="A23" s="87" t="s">
        <v>43</v>
      </c>
      <c r="B23" s="83" t="s">
        <v>31</v>
      </c>
      <c r="C23" s="76" t="s">
        <v>44</v>
      </c>
      <c r="D23" s="66" t="s">
        <v>2</v>
      </c>
      <c r="E23" s="77" t="s">
        <v>35</v>
      </c>
      <c r="F23" s="78">
        <v>220</v>
      </c>
      <c r="G23" s="67"/>
      <c r="H23" s="68">
        <f>ROUND(G23*F23,2)</f>
        <v>0</v>
      </c>
      <c r="I23" s="69"/>
      <c r="J23" s="70">
        <f ca="1" t="shared" si="5"/>
      </c>
      <c r="K23" s="71" t="str">
        <f t="shared" si="6"/>
        <v>B09820 M Deformed Tie Bareach</v>
      </c>
      <c r="L23" s="72" t="e">
        <f>MATCH(K23,#REF!,0)</f>
        <v>#REF!</v>
      </c>
      <c r="M23" s="73" t="str">
        <f ca="1" t="shared" si="7"/>
        <v>F0</v>
      </c>
      <c r="N23" s="73" t="str">
        <f ca="1" t="shared" si="8"/>
        <v>C2</v>
      </c>
      <c r="O23" s="73" t="str">
        <f ca="1" t="shared" si="9"/>
        <v>C2</v>
      </c>
      <c r="P23" s="80"/>
    </row>
    <row r="24" spans="1:16" s="74" customFormat="1" ht="43.5" customHeight="1">
      <c r="A24" s="87" t="s">
        <v>97</v>
      </c>
      <c r="B24" s="65" t="s">
        <v>209</v>
      </c>
      <c r="C24" s="76" t="s">
        <v>45</v>
      </c>
      <c r="D24" s="66" t="s">
        <v>98</v>
      </c>
      <c r="E24" s="77"/>
      <c r="F24" s="78"/>
      <c r="G24" s="82"/>
      <c r="H24" s="68"/>
      <c r="I24" s="69"/>
      <c r="J24" s="70" t="str">
        <f ca="1" t="shared" si="5"/>
        <v>LOCKED</v>
      </c>
      <c r="K24" s="71" t="str">
        <f t="shared" si="6"/>
        <v>B114rlMiscellaneous Concrete Slab RenewalCW 3235-R9</v>
      </c>
      <c r="L24" s="72" t="e">
        <f>MATCH(K24,#REF!,0)</f>
        <v>#REF!</v>
      </c>
      <c r="M24" s="73" t="str">
        <f ca="1" t="shared" si="7"/>
        <v>F0</v>
      </c>
      <c r="N24" s="73" t="str">
        <f ca="1" t="shared" si="8"/>
        <v>G</v>
      </c>
      <c r="O24" s="73" t="str">
        <f ca="1" t="shared" si="9"/>
        <v>C2</v>
      </c>
      <c r="P24" s="80"/>
    </row>
    <row r="25" spans="1:16" s="81" customFormat="1" ht="30" customHeight="1">
      <c r="A25" s="87" t="s">
        <v>99</v>
      </c>
      <c r="B25" s="83" t="s">
        <v>31</v>
      </c>
      <c r="C25" s="76" t="s">
        <v>100</v>
      </c>
      <c r="D25" s="66" t="s">
        <v>46</v>
      </c>
      <c r="E25" s="77"/>
      <c r="F25" s="78"/>
      <c r="G25" s="82"/>
      <c r="H25" s="68"/>
      <c r="I25" s="69"/>
      <c r="J25" s="70" t="str">
        <f ca="1" t="shared" si="5"/>
        <v>LOCKED</v>
      </c>
      <c r="K25" s="71" t="str">
        <f t="shared" si="6"/>
        <v>B118rl100 mm SidewalkSD-228A</v>
      </c>
      <c r="L25" s="72" t="e">
        <f>MATCH(K25,#REF!,0)</f>
        <v>#REF!</v>
      </c>
      <c r="M25" s="73" t="str">
        <f ca="1" t="shared" si="7"/>
        <v>F0</v>
      </c>
      <c r="N25" s="73" t="str">
        <f ca="1" t="shared" si="8"/>
        <v>G</v>
      </c>
      <c r="O25" s="73" t="str">
        <f ca="1" t="shared" si="9"/>
        <v>C2</v>
      </c>
      <c r="P25" s="80"/>
    </row>
    <row r="26" spans="1:16" s="81" customFormat="1" ht="30" customHeight="1">
      <c r="A26" s="87" t="s">
        <v>101</v>
      </c>
      <c r="B26" s="88" t="s">
        <v>102</v>
      </c>
      <c r="C26" s="76" t="s">
        <v>103</v>
      </c>
      <c r="D26" s="66"/>
      <c r="E26" s="77" t="s">
        <v>30</v>
      </c>
      <c r="F26" s="78">
        <v>38</v>
      </c>
      <c r="G26" s="67"/>
      <c r="H26" s="68">
        <f>ROUND(G26*F26,2)</f>
        <v>0</v>
      </c>
      <c r="I26" s="89"/>
      <c r="J26" s="70">
        <f ca="1" t="shared" si="5"/>
      </c>
      <c r="K26" s="71" t="str">
        <f t="shared" si="6"/>
        <v>B119rlLess than 5 sq.m.m²</v>
      </c>
      <c r="L26" s="72" t="e">
        <f>MATCH(K26,#REF!,0)</f>
        <v>#REF!</v>
      </c>
      <c r="M26" s="73" t="str">
        <f ca="1" t="shared" si="7"/>
        <v>F0</v>
      </c>
      <c r="N26" s="73" t="str">
        <f ca="1" t="shared" si="8"/>
        <v>C2</v>
      </c>
      <c r="O26" s="73" t="str">
        <f ca="1" t="shared" si="9"/>
        <v>C2</v>
      </c>
      <c r="P26" s="80"/>
    </row>
    <row r="27" spans="1:16" s="74" customFormat="1" ht="30" customHeight="1">
      <c r="A27" s="87" t="s">
        <v>107</v>
      </c>
      <c r="B27" s="65" t="s">
        <v>210</v>
      </c>
      <c r="C27" s="76" t="s">
        <v>109</v>
      </c>
      <c r="D27" s="66" t="s">
        <v>110</v>
      </c>
      <c r="E27" s="77"/>
      <c r="F27" s="78"/>
      <c r="G27" s="82"/>
      <c r="H27" s="68"/>
      <c r="I27" s="69"/>
      <c r="J27" s="70" t="str">
        <f ca="1" t="shared" si="5"/>
        <v>LOCKED</v>
      </c>
      <c r="K27" s="71" t="str">
        <f t="shared" si="6"/>
        <v>B126rConcrete Curb RemovalCW 3240-R10</v>
      </c>
      <c r="L27" s="72" t="e">
        <f>MATCH(K27,#REF!,0)</f>
        <v>#REF!</v>
      </c>
      <c r="M27" s="73" t="str">
        <f ca="1" t="shared" si="7"/>
        <v>F0</v>
      </c>
      <c r="N27" s="73" t="str">
        <f ca="1" t="shared" si="8"/>
        <v>G</v>
      </c>
      <c r="O27" s="73" t="str">
        <f ca="1" t="shared" si="9"/>
        <v>C2</v>
      </c>
      <c r="P27" s="80"/>
    </row>
    <row r="28" spans="1:16" s="81" customFormat="1" ht="30" customHeight="1">
      <c r="A28" s="87" t="s">
        <v>111</v>
      </c>
      <c r="B28" s="83" t="s">
        <v>31</v>
      </c>
      <c r="C28" s="76" t="s">
        <v>202</v>
      </c>
      <c r="D28" s="66" t="s">
        <v>2</v>
      </c>
      <c r="E28" s="77" t="s">
        <v>47</v>
      </c>
      <c r="F28" s="78">
        <v>60</v>
      </c>
      <c r="G28" s="67"/>
      <c r="H28" s="68">
        <f>ROUND(G28*F28,2)</f>
        <v>0</v>
      </c>
      <c r="I28" s="69" t="s">
        <v>112</v>
      </c>
      <c r="J28" s="70">
        <f ca="1" t="shared" si="5"/>
      </c>
      <c r="K28" s="71" t="str">
        <f t="shared" si="6"/>
        <v>B127rBarrier Integralm</v>
      </c>
      <c r="L28" s="72" t="e">
        <f>MATCH(K28,#REF!,0)</f>
        <v>#REF!</v>
      </c>
      <c r="M28" s="73" t="str">
        <f ca="1" t="shared" si="7"/>
        <v>F0</v>
      </c>
      <c r="N28" s="73" t="str">
        <f ca="1" t="shared" si="8"/>
        <v>C2</v>
      </c>
      <c r="O28" s="73" t="str">
        <f ca="1" t="shared" si="9"/>
        <v>C2</v>
      </c>
      <c r="P28" s="80"/>
    </row>
    <row r="29" spans="1:16" s="81" customFormat="1" ht="30" customHeight="1">
      <c r="A29" s="87" t="s">
        <v>113</v>
      </c>
      <c r="B29" s="65" t="s">
        <v>211</v>
      </c>
      <c r="C29" s="76" t="s">
        <v>115</v>
      </c>
      <c r="D29" s="66" t="s">
        <v>110</v>
      </c>
      <c r="E29" s="77"/>
      <c r="F29" s="78"/>
      <c r="G29" s="82"/>
      <c r="H29" s="68"/>
      <c r="I29" s="69"/>
      <c r="J29" s="70" t="str">
        <f ca="1" t="shared" si="5"/>
        <v>LOCKED</v>
      </c>
      <c r="K29" s="71" t="str">
        <f t="shared" si="6"/>
        <v>B135iConcrete Curb InstallationCW 3240-R10</v>
      </c>
      <c r="L29" s="72" t="e">
        <f>MATCH(K29,#REF!,0)</f>
        <v>#REF!</v>
      </c>
      <c r="M29" s="73" t="str">
        <f ca="1" t="shared" si="7"/>
        <v>F0</v>
      </c>
      <c r="N29" s="73" t="str">
        <f ca="1" t="shared" si="8"/>
        <v>G</v>
      </c>
      <c r="O29" s="73" t="str">
        <f ca="1" t="shared" si="9"/>
        <v>C2</v>
      </c>
      <c r="P29" s="80"/>
    </row>
    <row r="30" spans="1:16" s="81" customFormat="1" ht="30" customHeight="1">
      <c r="A30" s="87" t="s">
        <v>116</v>
      </c>
      <c r="B30" s="83" t="s">
        <v>31</v>
      </c>
      <c r="C30" s="76" t="s">
        <v>126</v>
      </c>
      <c r="D30" s="66" t="s">
        <v>117</v>
      </c>
      <c r="E30" s="77" t="s">
        <v>47</v>
      </c>
      <c r="F30" s="78">
        <v>4</v>
      </c>
      <c r="G30" s="67"/>
      <c r="H30" s="68">
        <f>ROUND(G30*F30,2)</f>
        <v>0</v>
      </c>
      <c r="I30" s="69" t="s">
        <v>118</v>
      </c>
      <c r="J30" s="70">
        <f ca="1" t="shared" si="5"/>
      </c>
      <c r="K30" s="71" t="str">
        <f t="shared" si="6"/>
        <v>B138iBarrier (150 mm reveal ht, Integral)SD-204m</v>
      </c>
      <c r="L30" s="72" t="e">
        <f>MATCH(K30,#REF!,0)</f>
        <v>#REF!</v>
      </c>
      <c r="M30" s="73" t="str">
        <f ca="1" t="shared" si="7"/>
        <v>F0</v>
      </c>
      <c r="N30" s="73" t="str">
        <f ca="1" t="shared" si="8"/>
        <v>C2</v>
      </c>
      <c r="O30" s="73" t="str">
        <f ca="1" t="shared" si="9"/>
        <v>C2</v>
      </c>
      <c r="P30" s="80"/>
    </row>
    <row r="31" spans="1:16" s="81" customFormat="1" ht="30" customHeight="1">
      <c r="A31" s="87" t="s">
        <v>120</v>
      </c>
      <c r="B31" s="83" t="s">
        <v>36</v>
      </c>
      <c r="C31" s="76" t="s">
        <v>127</v>
      </c>
      <c r="D31" s="66" t="s">
        <v>119</v>
      </c>
      <c r="E31" s="77" t="s">
        <v>47</v>
      </c>
      <c r="F31" s="78">
        <v>26</v>
      </c>
      <c r="G31" s="67"/>
      <c r="H31" s="68">
        <f>ROUND(G31*F31,2)</f>
        <v>0</v>
      </c>
      <c r="I31" s="69" t="s">
        <v>118</v>
      </c>
      <c r="J31" s="70">
        <f ca="1" t="shared" si="5"/>
      </c>
      <c r="K31" s="71" t="str">
        <f t="shared" si="6"/>
        <v>B140iModified Barrier (180 mm reveal ht, Integral)SD-203Bm</v>
      </c>
      <c r="L31" s="72" t="e">
        <f>MATCH(K31,#REF!,0)</f>
        <v>#REF!</v>
      </c>
      <c r="M31" s="73" t="str">
        <f ca="1" t="shared" si="7"/>
        <v>F0</v>
      </c>
      <c r="N31" s="73" t="str">
        <f ca="1" t="shared" si="8"/>
        <v>C2</v>
      </c>
      <c r="O31" s="73" t="str">
        <f ca="1" t="shared" si="9"/>
        <v>C2</v>
      </c>
      <c r="P31" s="80"/>
    </row>
    <row r="32" spans="1:16" s="81" customFormat="1" ht="30" customHeight="1">
      <c r="A32" s="87" t="s">
        <v>123</v>
      </c>
      <c r="B32" s="83" t="s">
        <v>48</v>
      </c>
      <c r="C32" s="76" t="s">
        <v>124</v>
      </c>
      <c r="D32" s="66" t="s">
        <v>125</v>
      </c>
      <c r="E32" s="77" t="s">
        <v>47</v>
      </c>
      <c r="F32" s="78">
        <v>36</v>
      </c>
      <c r="G32" s="67"/>
      <c r="H32" s="68">
        <f>ROUND(G32*F32,2)</f>
        <v>0</v>
      </c>
      <c r="I32" s="69"/>
      <c r="J32" s="70">
        <f ca="1" t="shared" si="5"/>
      </c>
      <c r="K32" s="71" t="str">
        <f t="shared" si="6"/>
        <v>B150iCurb Ramp (8-12 mm reveal ht, Integral)SD-229A,B,Cm</v>
      </c>
      <c r="L32" s="72" t="e">
        <f>MATCH(K32,#REF!,0)</f>
        <v>#REF!</v>
      </c>
      <c r="M32" s="73" t="str">
        <f ca="1" t="shared" si="7"/>
        <v>F0</v>
      </c>
      <c r="N32" s="73" t="str">
        <f ca="1" t="shared" si="8"/>
        <v>C2</v>
      </c>
      <c r="O32" s="73" t="str">
        <f ca="1" t="shared" si="9"/>
        <v>C2</v>
      </c>
      <c r="P32" s="80"/>
    </row>
    <row r="33" spans="1:16" s="81" customFormat="1" ht="43.5" customHeight="1">
      <c r="A33" s="87" t="s">
        <v>49</v>
      </c>
      <c r="B33" s="65" t="s">
        <v>212</v>
      </c>
      <c r="C33" s="76" t="s">
        <v>50</v>
      </c>
      <c r="D33" s="66" t="s">
        <v>129</v>
      </c>
      <c r="E33" s="77" t="s">
        <v>30</v>
      </c>
      <c r="F33" s="78">
        <v>3</v>
      </c>
      <c r="G33" s="67"/>
      <c r="H33" s="68">
        <f>ROUND(G33*F33,2)</f>
        <v>0</v>
      </c>
      <c r="I33" s="69"/>
      <c r="J33" s="70">
        <f ca="1" t="shared" si="5"/>
      </c>
      <c r="K33" s="71" t="str">
        <f t="shared" si="6"/>
        <v>B189Regrading Existing Interlocking Paving StonesCW 3330-R5m²</v>
      </c>
      <c r="L33" s="72" t="e">
        <f>MATCH(K33,#REF!,0)</f>
        <v>#REF!</v>
      </c>
      <c r="M33" s="73" t="str">
        <f ca="1" t="shared" si="7"/>
        <v>F0</v>
      </c>
      <c r="N33" s="73" t="str">
        <f ca="1" t="shared" si="8"/>
        <v>C2</v>
      </c>
      <c r="O33" s="73" t="str">
        <f ca="1" t="shared" si="9"/>
        <v>C2</v>
      </c>
      <c r="P33" s="80"/>
    </row>
    <row r="34" spans="1:8" ht="36" customHeight="1">
      <c r="A34" s="19"/>
      <c r="B34" s="6"/>
      <c r="C34" s="99" t="s">
        <v>21</v>
      </c>
      <c r="D34" s="113"/>
      <c r="E34" s="115"/>
      <c r="F34" s="115"/>
      <c r="G34" s="19"/>
      <c r="H34" s="22"/>
    </row>
    <row r="35" spans="1:16" s="74" customFormat="1" ht="43.5" customHeight="1">
      <c r="A35" s="75" t="s">
        <v>63</v>
      </c>
      <c r="B35" s="65" t="s">
        <v>213</v>
      </c>
      <c r="C35" s="76" t="s">
        <v>65</v>
      </c>
      <c r="D35" s="66" t="s">
        <v>130</v>
      </c>
      <c r="E35" s="77"/>
      <c r="F35" s="90"/>
      <c r="G35" s="82"/>
      <c r="H35" s="91"/>
      <c r="I35" s="89"/>
      <c r="J35" s="70" t="str">
        <f ca="1">IF(CELL("protect",$G35)=1,"LOCKED","")</f>
        <v>LOCKED</v>
      </c>
      <c r="K35" s="71" t="str">
        <f>CLEAN(CONCATENATE(TRIM($A35),TRIM($C35),TRIM($D35),TRIM($E35)))</f>
        <v>C019Concrete Pavements for Early OpeningCW 3310-R14</v>
      </c>
      <c r="L35" s="72" t="e">
        <f>MATCH(K35,#REF!,0)</f>
        <v>#REF!</v>
      </c>
      <c r="M35" s="73" t="str">
        <f ca="1">CELL("format",$F35)</f>
        <v>F0</v>
      </c>
      <c r="N35" s="73" t="str">
        <f ca="1">CELL("format",$G35)</f>
        <v>G</v>
      </c>
      <c r="O35" s="73" t="str">
        <f ca="1">CELL("format",$H35)</f>
        <v>C2</v>
      </c>
      <c r="P35" s="80"/>
    </row>
    <row r="36" spans="1:16" s="74" customFormat="1" ht="54.75" customHeight="1">
      <c r="A36" s="75" t="s">
        <v>131</v>
      </c>
      <c r="B36" s="83" t="s">
        <v>31</v>
      </c>
      <c r="C36" s="76" t="s">
        <v>133</v>
      </c>
      <c r="D36" s="66"/>
      <c r="E36" s="77" t="s">
        <v>30</v>
      </c>
      <c r="F36" s="90">
        <v>1540</v>
      </c>
      <c r="G36" s="67"/>
      <c r="H36" s="68">
        <f>ROUND(G36*F36,2)</f>
        <v>0</v>
      </c>
      <c r="I36" s="79" t="s">
        <v>132</v>
      </c>
      <c r="J36" s="70">
        <f ca="1">IF(CELL("protect",$G36)=1,"LOCKED","")</f>
      </c>
      <c r="K36" s="71" t="str">
        <f>CLEAN(CONCATENATE(TRIM($A36),TRIM($C36),TRIM($D36),TRIM($E36)))</f>
        <v>C029Construction of 150 mm Concrete Pavement for Early Opening 72 Hour (Reinforced)m²</v>
      </c>
      <c r="L36" s="72" t="e">
        <f>MATCH(K36,#REF!,0)</f>
        <v>#REF!</v>
      </c>
      <c r="M36" s="73" t="str">
        <f ca="1">CELL("format",$F36)</f>
        <v>F0</v>
      </c>
      <c r="N36" s="73" t="str">
        <f ca="1">CELL("format",$G36)</f>
        <v>C2</v>
      </c>
      <c r="O36" s="73" t="str">
        <f ca="1">CELL("format",$H36)</f>
        <v>C2</v>
      </c>
      <c r="P36" s="80"/>
    </row>
    <row r="37" spans="1:16" s="74" customFormat="1" ht="43.5" customHeight="1">
      <c r="A37" s="75" t="s">
        <v>51</v>
      </c>
      <c r="B37" s="65" t="s">
        <v>214</v>
      </c>
      <c r="C37" s="76" t="s">
        <v>52</v>
      </c>
      <c r="D37" s="66" t="s">
        <v>130</v>
      </c>
      <c r="E37" s="77"/>
      <c r="F37" s="90"/>
      <c r="G37" s="82"/>
      <c r="H37" s="91"/>
      <c r="I37" s="69"/>
      <c r="J37" s="70" t="str">
        <f ca="1">IF(CELL("protect",$G37)=1,"LOCKED","")</f>
        <v>LOCKED</v>
      </c>
      <c r="K37" s="71" t="str">
        <f>CLEAN(CONCATENATE(TRIM($A37),TRIM($C37),TRIM($D37),TRIM($E37)))</f>
        <v>C032Concrete Curbs, Curb and Gutter, and Splash StripsCW 3310-R14</v>
      </c>
      <c r="L37" s="72" t="e">
        <f>MATCH(K37,#REF!,0)</f>
        <v>#REF!</v>
      </c>
      <c r="M37" s="73" t="str">
        <f ca="1">CELL("format",$F37)</f>
        <v>F0</v>
      </c>
      <c r="N37" s="73" t="str">
        <f ca="1">CELL("format",$G37)</f>
        <v>G</v>
      </c>
      <c r="O37" s="73" t="str">
        <f ca="1">CELL("format",$H37)</f>
        <v>C2</v>
      </c>
      <c r="P37" s="80"/>
    </row>
    <row r="38" spans="1:16" s="81" customFormat="1" ht="43.5" customHeight="1">
      <c r="A38" s="75" t="s">
        <v>134</v>
      </c>
      <c r="B38" s="83" t="s">
        <v>31</v>
      </c>
      <c r="C38" s="76" t="s">
        <v>135</v>
      </c>
      <c r="D38" s="66" t="s">
        <v>121</v>
      </c>
      <c r="E38" s="77" t="s">
        <v>47</v>
      </c>
      <c r="F38" s="78">
        <v>3</v>
      </c>
      <c r="G38" s="67"/>
      <c r="H38" s="68">
        <f>ROUND(G38*F38,2)</f>
        <v>0</v>
      </c>
      <c r="I38" s="69" t="s">
        <v>136</v>
      </c>
      <c r="J38" s="70">
        <f ca="1">IF(CELL("protect",$G38)=1,"LOCKED","")</f>
      </c>
      <c r="K38" s="71" t="str">
        <f>CLEAN(CONCATENATE(TRIM($A38),TRIM($C38),TRIM($D38),TRIM($E38)))</f>
        <v>C044Construction of Lip Curb (75 mm ht, Integral)SD-202Am</v>
      </c>
      <c r="L38" s="72" t="e">
        <f>MATCH(K38,#REF!,0)</f>
        <v>#REF!</v>
      </c>
      <c r="M38" s="73" t="str">
        <f ca="1">CELL("format",$F38)</f>
        <v>F0</v>
      </c>
      <c r="N38" s="73" t="str">
        <f ca="1">CELL("format",$G38)</f>
        <v>C2</v>
      </c>
      <c r="O38" s="73" t="str">
        <f ca="1">CELL("format",$H38)</f>
        <v>C2</v>
      </c>
      <c r="P38" s="80"/>
    </row>
    <row r="39" spans="1:16" s="81" customFormat="1" ht="43.5" customHeight="1">
      <c r="A39" s="75" t="s">
        <v>137</v>
      </c>
      <c r="B39" s="83" t="s">
        <v>36</v>
      </c>
      <c r="C39" s="76" t="s">
        <v>138</v>
      </c>
      <c r="D39" s="66" t="s">
        <v>122</v>
      </c>
      <c r="E39" s="77" t="s">
        <v>47</v>
      </c>
      <c r="F39" s="78">
        <v>3</v>
      </c>
      <c r="G39" s="67"/>
      <c r="H39" s="68">
        <f>ROUND(G39*F39,2)</f>
        <v>0</v>
      </c>
      <c r="I39" s="69" t="s">
        <v>136</v>
      </c>
      <c r="J39" s="70">
        <f ca="1">IF(CELL("protect",$G39)=1,"LOCKED","")</f>
      </c>
      <c r="K39" s="71" t="str">
        <f>CLEAN(CONCATENATE(TRIM($A39),TRIM($C39),TRIM($D39),TRIM($E39)))</f>
        <v>C045Construction of Lip Curb (40 mm ht, Integral)SD-202Bm</v>
      </c>
      <c r="L39" s="72" t="e">
        <f>MATCH(K39,#REF!,0)</f>
        <v>#REF!</v>
      </c>
      <c r="M39" s="73" t="str">
        <f ca="1">CELL("format",$F39)</f>
        <v>F0</v>
      </c>
      <c r="N39" s="73" t="str">
        <f ca="1">CELL("format",$G39)</f>
        <v>C2</v>
      </c>
      <c r="O39" s="73" t="str">
        <f ca="1">CELL("format",$H39)</f>
        <v>C2</v>
      </c>
      <c r="P39" s="80"/>
    </row>
    <row r="40" spans="1:8" ht="36" customHeight="1">
      <c r="A40" s="19"/>
      <c r="B40" s="6"/>
      <c r="C40" s="99" t="s">
        <v>340</v>
      </c>
      <c r="D40" s="113"/>
      <c r="E40" s="115"/>
      <c r="F40" s="115"/>
      <c r="G40" s="19"/>
      <c r="H40" s="22"/>
    </row>
    <row r="41" spans="1:16" s="81" customFormat="1" ht="43.5" customHeight="1">
      <c r="A41" s="75" t="s">
        <v>139</v>
      </c>
      <c r="B41" s="65" t="s">
        <v>215</v>
      </c>
      <c r="C41" s="76" t="s">
        <v>141</v>
      </c>
      <c r="D41" s="66" t="s">
        <v>142</v>
      </c>
      <c r="F41" s="78"/>
      <c r="G41" s="82"/>
      <c r="H41" s="91"/>
      <c r="I41" s="69"/>
      <c r="J41" s="70" t="str">
        <f ca="1">IF(CELL("protect",$G41)=1,"LOCKED","")</f>
        <v>LOCKED</v>
      </c>
      <c r="K41" s="71" t="str">
        <f>CLEAN(CONCATENATE(TRIM($A41),TRIM($C41),TRIM($D41),TRIM($E41)))</f>
        <v>C055Construction of Asphaltic Concrete PavementsCW 3410-R9</v>
      </c>
      <c r="L41" s="72" t="e">
        <f>MATCH(K41,#REF!,0)</f>
        <v>#REF!</v>
      </c>
      <c r="M41" s="73" t="str">
        <f ca="1">CELL("format",$F41)</f>
        <v>F0</v>
      </c>
      <c r="N41" s="73" t="str">
        <f ca="1">CELL("format",$G41)</f>
        <v>G</v>
      </c>
      <c r="O41" s="73" t="str">
        <f ca="1">CELL("format",$H41)</f>
        <v>C2</v>
      </c>
      <c r="P41" s="80"/>
    </row>
    <row r="42" spans="1:16" s="81" customFormat="1" ht="30" customHeight="1">
      <c r="A42" s="75" t="s">
        <v>143</v>
      </c>
      <c r="B42" s="83" t="s">
        <v>31</v>
      </c>
      <c r="C42" s="76" t="s">
        <v>61</v>
      </c>
      <c r="D42" s="66"/>
      <c r="E42" s="77"/>
      <c r="F42" s="78"/>
      <c r="G42" s="82"/>
      <c r="H42" s="91"/>
      <c r="I42" s="69"/>
      <c r="J42" s="70" t="str">
        <f ca="1">IF(CELL("protect",$G42)=1,"LOCKED","")</f>
        <v>LOCKED</v>
      </c>
      <c r="K42" s="71" t="str">
        <f>CLEAN(CONCATENATE(TRIM($A42),TRIM($C42),TRIM($D42),TRIM($E42)))</f>
        <v>C059Tie-ins and Approaches</v>
      </c>
      <c r="L42" s="72" t="e">
        <f>MATCH(K42,#REF!,0)</f>
        <v>#REF!</v>
      </c>
      <c r="M42" s="73" t="str">
        <f ca="1">CELL("format",$F42)</f>
        <v>F0</v>
      </c>
      <c r="N42" s="73" t="str">
        <f ca="1">CELL("format",$G42)</f>
        <v>G</v>
      </c>
      <c r="O42" s="73" t="str">
        <f ca="1">CELL("format",$H42)</f>
        <v>C2</v>
      </c>
      <c r="P42" s="80"/>
    </row>
    <row r="43" spans="1:16" s="81" customFormat="1" ht="30" customHeight="1">
      <c r="A43" s="75" t="s">
        <v>144</v>
      </c>
      <c r="B43" s="88" t="s">
        <v>102</v>
      </c>
      <c r="C43" s="76" t="s">
        <v>145</v>
      </c>
      <c r="D43" s="66"/>
      <c r="E43" s="77" t="s">
        <v>32</v>
      </c>
      <c r="F43" s="78">
        <v>12</v>
      </c>
      <c r="G43" s="67"/>
      <c r="H43" s="68">
        <f>ROUND(G43*F43,2)</f>
        <v>0</v>
      </c>
      <c r="I43" s="69"/>
      <c r="J43" s="70">
        <f ca="1">IF(CELL("protect",$G43)=1,"LOCKED","")</f>
      </c>
      <c r="K43" s="71" t="str">
        <f>CLEAN(CONCATENATE(TRIM($A43),TRIM($C43),TRIM($D43),TRIM($E43)))</f>
        <v>C062Type IItonne</v>
      </c>
      <c r="L43" s="72" t="e">
        <f>MATCH(K43,#REF!,0)</f>
        <v>#REF!</v>
      </c>
      <c r="M43" s="73" t="str">
        <f ca="1">CELL("format",$F43)</f>
        <v>F0</v>
      </c>
      <c r="N43" s="73" t="str">
        <f ca="1">CELL("format",$G43)</f>
        <v>C2</v>
      </c>
      <c r="O43" s="73" t="str">
        <f ca="1">CELL("format",$H43)</f>
        <v>C2</v>
      </c>
      <c r="P43" s="80"/>
    </row>
    <row r="44" spans="1:16" s="81" customFormat="1" ht="39.75" customHeight="1">
      <c r="A44" s="87" t="s">
        <v>146</v>
      </c>
      <c r="B44" s="65" t="s">
        <v>216</v>
      </c>
      <c r="C44" s="76" t="s">
        <v>147</v>
      </c>
      <c r="D44" s="66" t="s">
        <v>367</v>
      </c>
      <c r="E44" s="77" t="s">
        <v>30</v>
      </c>
      <c r="F44" s="86">
        <v>135</v>
      </c>
      <c r="G44" s="67"/>
      <c r="H44" s="68">
        <f>ROUND(G44*F44,2)</f>
        <v>0</v>
      </c>
      <c r="I44" s="69"/>
      <c r="J44" s="70">
        <f ca="1">IF(CELL("protect",$G44)=1,"LOCKED","")</f>
      </c>
      <c r="K44" s="71" t="str">
        <f>CLEAN(CONCATENATE(TRIM($A44),TRIM($C44),TRIM($D44),TRIM($E44)))</f>
        <v>C068Plain Concrete PavementE10m²</v>
      </c>
      <c r="L44" s="72" t="e">
        <f>MATCH(K44,#REF!,0)</f>
        <v>#REF!</v>
      </c>
      <c r="M44" s="73" t="str">
        <f ca="1">CELL("format",$F44)</f>
        <v>F0</v>
      </c>
      <c r="N44" s="73" t="str">
        <f ca="1">CELL("format",$G44)</f>
        <v>C2</v>
      </c>
      <c r="O44" s="73" t="str">
        <f ca="1">CELL("format",$H44)</f>
        <v>C2</v>
      </c>
      <c r="P44" s="80"/>
    </row>
    <row r="45" spans="1:8" ht="48" customHeight="1">
      <c r="A45" s="19"/>
      <c r="B45" s="6"/>
      <c r="C45" s="99" t="s">
        <v>22</v>
      </c>
      <c r="D45" s="113"/>
      <c r="E45" s="116"/>
      <c r="F45" s="115"/>
      <c r="G45" s="19"/>
      <c r="H45" s="22"/>
    </row>
    <row r="46" spans="1:16" s="74" customFormat="1" ht="30" customHeight="1">
      <c r="A46" s="75" t="s">
        <v>149</v>
      </c>
      <c r="B46" s="65" t="s">
        <v>217</v>
      </c>
      <c r="C46" s="76" t="s">
        <v>150</v>
      </c>
      <c r="D46" s="66" t="s">
        <v>151</v>
      </c>
      <c r="E46" s="77"/>
      <c r="F46" s="90"/>
      <c r="G46" s="82"/>
      <c r="H46" s="91"/>
      <c r="I46" s="69"/>
      <c r="J46" s="70" t="str">
        <f aca="true" ca="1" t="shared" si="10" ref="J46:J55">IF(CELL("protect",$G46)=1,"LOCKED","")</f>
        <v>LOCKED</v>
      </c>
      <c r="K46" s="71" t="str">
        <f aca="true" t="shared" si="11" ref="K46:K55">CLEAN(CONCATENATE(TRIM($A46),TRIM($C46),TRIM($D46),TRIM($E46)))</f>
        <v>E003Catch BasinCW 2130-R12</v>
      </c>
      <c r="L46" s="72" t="e">
        <f>MATCH(K46,#REF!,0)</f>
        <v>#REF!</v>
      </c>
      <c r="M46" s="73" t="str">
        <f aca="true" ca="1" t="shared" si="12" ref="M46:M55">CELL("format",$F46)</f>
        <v>F0</v>
      </c>
      <c r="N46" s="73" t="str">
        <f aca="true" ca="1" t="shared" si="13" ref="N46:N55">CELL("format",$G46)</f>
        <v>G</v>
      </c>
      <c r="O46" s="73" t="str">
        <f aca="true" ca="1" t="shared" si="14" ref="O46:O55">CELL("format",$H46)</f>
        <v>C2</v>
      </c>
      <c r="P46" s="80"/>
    </row>
    <row r="47" spans="1:16" s="74" customFormat="1" ht="30" customHeight="1">
      <c r="A47" s="75" t="s">
        <v>152</v>
      </c>
      <c r="B47" s="83" t="s">
        <v>31</v>
      </c>
      <c r="C47" s="76" t="s">
        <v>343</v>
      </c>
      <c r="D47" s="66"/>
      <c r="E47" s="77" t="s">
        <v>35</v>
      </c>
      <c r="F47" s="90">
        <v>1</v>
      </c>
      <c r="G47" s="67"/>
      <c r="H47" s="68">
        <f>ROUND(G47*F47,2)</f>
        <v>0</v>
      </c>
      <c r="I47" s="69" t="s">
        <v>153</v>
      </c>
      <c r="J47" s="70">
        <f ca="1" t="shared" si="10"/>
      </c>
      <c r="K47" s="71" t="str">
        <f t="shared" si="11"/>
        <v>E004SD-025, 1800 mm deepeach</v>
      </c>
      <c r="L47" s="72" t="e">
        <f>MATCH(K47,#REF!,0)</f>
        <v>#REF!</v>
      </c>
      <c r="M47" s="73" t="str">
        <f ca="1" t="shared" si="12"/>
        <v>F0</v>
      </c>
      <c r="N47" s="73" t="str">
        <f ca="1" t="shared" si="13"/>
        <v>C2</v>
      </c>
      <c r="O47" s="73" t="str">
        <f ca="1" t="shared" si="14"/>
        <v>C2</v>
      </c>
      <c r="P47" s="80"/>
    </row>
    <row r="48" spans="1:27" s="74" customFormat="1" ht="43.5" customHeight="1">
      <c r="A48" s="75" t="s">
        <v>344</v>
      </c>
      <c r="B48" s="65" t="s">
        <v>218</v>
      </c>
      <c r="C48" s="76" t="s">
        <v>345</v>
      </c>
      <c r="D48" s="66" t="s">
        <v>151</v>
      </c>
      <c r="E48" s="77"/>
      <c r="F48" s="90"/>
      <c r="G48" s="82"/>
      <c r="H48" s="91"/>
      <c r="I48" s="91"/>
      <c r="J48" s="70" t="str">
        <f ca="1" t="shared" si="10"/>
        <v>LOCKED</v>
      </c>
      <c r="K48" s="71" t="str">
        <f t="shared" si="11"/>
        <v>E007ARemove and Replace Existing Catch BasinCW 2130-R12</v>
      </c>
      <c r="L48" s="72" t="e">
        <f>MATCH(K48,#REF!,0)</f>
        <v>#REF!</v>
      </c>
      <c r="M48" s="73" t="str">
        <f ca="1" t="shared" si="12"/>
        <v>F0</v>
      </c>
      <c r="N48" s="73" t="str">
        <f ca="1" t="shared" si="13"/>
        <v>G</v>
      </c>
      <c r="O48" s="73" t="str">
        <f ca="1" t="shared" si="14"/>
        <v>C2</v>
      </c>
      <c r="P48" s="101"/>
      <c r="Q48" s="93"/>
      <c r="R48" s="93"/>
      <c r="S48" s="101"/>
      <c r="T48" s="102"/>
      <c r="U48" s="101"/>
      <c r="V48" s="103"/>
      <c r="W48" s="103"/>
      <c r="X48" s="103"/>
      <c r="Y48" s="103"/>
      <c r="Z48" s="103"/>
      <c r="AA48" s="103"/>
    </row>
    <row r="49" spans="1:27" s="95" customFormat="1" ht="30" customHeight="1">
      <c r="A49" s="75" t="s">
        <v>346</v>
      </c>
      <c r="B49" s="83" t="s">
        <v>31</v>
      </c>
      <c r="C49" s="76" t="s">
        <v>347</v>
      </c>
      <c r="D49" s="66"/>
      <c r="E49" s="77" t="s">
        <v>35</v>
      </c>
      <c r="F49" s="90">
        <v>1</v>
      </c>
      <c r="G49" s="67"/>
      <c r="H49" s="68">
        <f>ROUND(G49*F49,2)</f>
        <v>0</v>
      </c>
      <c r="I49" s="91"/>
      <c r="J49" s="70">
        <f ca="1" t="shared" si="10"/>
      </c>
      <c r="K49" s="71" t="str">
        <f t="shared" si="11"/>
        <v>E007CSD-025each</v>
      </c>
      <c r="L49" s="72" t="e">
        <f>MATCH(K49,#REF!,0)</f>
        <v>#REF!</v>
      </c>
      <c r="M49" s="73" t="str">
        <f ca="1" t="shared" si="12"/>
        <v>F0</v>
      </c>
      <c r="N49" s="73" t="str">
        <f ca="1" t="shared" si="13"/>
        <v>C2</v>
      </c>
      <c r="O49" s="73" t="str">
        <f ca="1" t="shared" si="14"/>
        <v>C2</v>
      </c>
      <c r="P49" s="92"/>
      <c r="Q49" s="93"/>
      <c r="R49" s="93"/>
      <c r="S49" s="92"/>
      <c r="T49" s="94"/>
      <c r="U49" s="92"/>
      <c r="V49" s="104"/>
      <c r="W49" s="104"/>
      <c r="X49" s="104"/>
      <c r="Y49" s="104"/>
      <c r="Z49" s="104"/>
      <c r="AA49" s="104"/>
    </row>
    <row r="50" spans="1:16" s="81" customFormat="1" ht="39.75" customHeight="1">
      <c r="A50" s="75" t="s">
        <v>333</v>
      </c>
      <c r="B50" s="65" t="s">
        <v>86</v>
      </c>
      <c r="C50" s="76" t="s">
        <v>334</v>
      </c>
      <c r="D50" s="66" t="s">
        <v>151</v>
      </c>
      <c r="E50" s="77"/>
      <c r="F50" s="90"/>
      <c r="G50" s="82"/>
      <c r="H50" s="91"/>
      <c r="I50" s="69"/>
      <c r="J50" s="70" t="str">
        <f ca="1" t="shared" si="10"/>
        <v>LOCKED</v>
      </c>
      <c r="K50" s="71" t="str">
        <f t="shared" si="11"/>
        <v>E017Sewer Repair - Up to 3.0 Meters LongCW 2130-R12</v>
      </c>
      <c r="L50" s="72" t="e">
        <f>MATCH(K50,#REF!,0)</f>
        <v>#REF!</v>
      </c>
      <c r="M50" s="73" t="str">
        <f ca="1" t="shared" si="12"/>
        <v>F0</v>
      </c>
      <c r="N50" s="73" t="str">
        <f ca="1" t="shared" si="13"/>
        <v>G</v>
      </c>
      <c r="O50" s="73" t="str">
        <f ca="1" t="shared" si="14"/>
        <v>C2</v>
      </c>
      <c r="P50" s="80"/>
    </row>
    <row r="51" spans="1:16" s="81" customFormat="1" ht="30" customHeight="1">
      <c r="A51" s="75" t="s">
        <v>335</v>
      </c>
      <c r="B51" s="83" t="s">
        <v>31</v>
      </c>
      <c r="C51" s="76" t="s">
        <v>338</v>
      </c>
      <c r="D51" s="66"/>
      <c r="E51" s="77"/>
      <c r="F51" s="90"/>
      <c r="G51" s="82"/>
      <c r="H51" s="91"/>
      <c r="I51" s="69" t="s">
        <v>336</v>
      </c>
      <c r="J51" s="70" t="str">
        <f ca="1" t="shared" si="10"/>
        <v>LOCKED</v>
      </c>
      <c r="K51" s="71" t="str">
        <f t="shared" si="11"/>
        <v>E018300 mm</v>
      </c>
      <c r="L51" s="72" t="e">
        <f>MATCH(K51,#REF!,0)</f>
        <v>#REF!</v>
      </c>
      <c r="M51" s="73" t="str">
        <f ca="1" t="shared" si="12"/>
        <v>F0</v>
      </c>
      <c r="N51" s="73" t="str">
        <f ca="1" t="shared" si="13"/>
        <v>G</v>
      </c>
      <c r="O51" s="73" t="str">
        <f ca="1" t="shared" si="14"/>
        <v>C2</v>
      </c>
      <c r="P51" s="80"/>
    </row>
    <row r="52" spans="1:16" s="81" customFormat="1" ht="30" customHeight="1">
      <c r="A52" s="75" t="s">
        <v>337</v>
      </c>
      <c r="B52" s="88" t="s">
        <v>102</v>
      </c>
      <c r="C52" s="76" t="s">
        <v>339</v>
      </c>
      <c r="D52" s="66"/>
      <c r="E52" s="77" t="s">
        <v>35</v>
      </c>
      <c r="F52" s="90">
        <v>2</v>
      </c>
      <c r="G52" s="67"/>
      <c r="H52" s="68">
        <f>ROUND(G52*F52,2)</f>
        <v>0</v>
      </c>
      <c r="I52" s="100"/>
      <c r="J52" s="70">
        <f ca="1" t="shared" si="10"/>
      </c>
      <c r="K52" s="71" t="str">
        <f t="shared" si="11"/>
        <v>E019Class 2 Backfilleach</v>
      </c>
      <c r="L52" s="72" t="e">
        <f>MATCH(K52,#REF!,0)</f>
        <v>#REF!</v>
      </c>
      <c r="M52" s="73" t="str">
        <f ca="1" t="shared" si="12"/>
        <v>F0</v>
      </c>
      <c r="N52" s="73" t="str">
        <f ca="1" t="shared" si="13"/>
        <v>C2</v>
      </c>
      <c r="O52" s="73" t="str">
        <f ca="1" t="shared" si="14"/>
        <v>C2</v>
      </c>
      <c r="P52" s="80"/>
    </row>
    <row r="53" spans="1:16" s="97" customFormat="1" ht="43.5" customHeight="1">
      <c r="A53" s="75" t="s">
        <v>348</v>
      </c>
      <c r="B53" s="65" t="s">
        <v>89</v>
      </c>
      <c r="C53" s="96" t="s">
        <v>349</v>
      </c>
      <c r="D53" s="66" t="s">
        <v>151</v>
      </c>
      <c r="E53" s="77"/>
      <c r="F53" s="90"/>
      <c r="G53" s="82"/>
      <c r="H53" s="91"/>
      <c r="I53" s="69"/>
      <c r="J53" s="70" t="str">
        <f ca="1" t="shared" si="10"/>
        <v>LOCKED</v>
      </c>
      <c r="K53" s="71" t="str">
        <f t="shared" si="11"/>
        <v>E023Replacing Existing Manhole and Catch Basin Frames &amp; CoversCW 2130-R12</v>
      </c>
      <c r="L53" s="72" t="e">
        <f>MATCH(K53,#REF!,0)</f>
        <v>#REF!</v>
      </c>
      <c r="M53" s="73" t="str">
        <f ca="1" t="shared" si="12"/>
        <v>F0</v>
      </c>
      <c r="N53" s="73" t="str">
        <f ca="1" t="shared" si="13"/>
        <v>G</v>
      </c>
      <c r="O53" s="73" t="str">
        <f ca="1" t="shared" si="14"/>
        <v>C2</v>
      </c>
      <c r="P53" s="80"/>
    </row>
    <row r="54" spans="1:16" s="81" customFormat="1" ht="43.5" customHeight="1">
      <c r="A54" s="75" t="s">
        <v>350</v>
      </c>
      <c r="B54" s="83" t="s">
        <v>31</v>
      </c>
      <c r="C54" s="76" t="s">
        <v>351</v>
      </c>
      <c r="D54" s="66"/>
      <c r="E54" s="77" t="s">
        <v>35</v>
      </c>
      <c r="F54" s="90">
        <v>1</v>
      </c>
      <c r="G54" s="67"/>
      <c r="H54" s="68">
        <f>ROUND(G54*F54,2)</f>
        <v>0</v>
      </c>
      <c r="I54" s="79"/>
      <c r="J54" s="70">
        <f ca="1" t="shared" si="10"/>
      </c>
      <c r="K54" s="71" t="str">
        <f t="shared" si="11"/>
        <v>E026AP-006 - Standard Grated Cover for Standard Frameeach</v>
      </c>
      <c r="L54" s="72" t="e">
        <f>MATCH(K54,#REF!,0)</f>
        <v>#REF!</v>
      </c>
      <c r="M54" s="73" t="str">
        <f ca="1" t="shared" si="12"/>
        <v>F0</v>
      </c>
      <c r="N54" s="73" t="str">
        <f ca="1" t="shared" si="13"/>
        <v>C2</v>
      </c>
      <c r="O54" s="73" t="str">
        <f ca="1" t="shared" si="14"/>
        <v>C2</v>
      </c>
      <c r="P54" s="80"/>
    </row>
    <row r="55" spans="1:16" s="81" customFormat="1" ht="30" customHeight="1">
      <c r="A55" s="75" t="s">
        <v>181</v>
      </c>
      <c r="B55" s="65" t="s">
        <v>219</v>
      </c>
      <c r="C55" s="76" t="s">
        <v>182</v>
      </c>
      <c r="D55" s="66" t="s">
        <v>368</v>
      </c>
      <c r="E55" s="77" t="s">
        <v>47</v>
      </c>
      <c r="F55" s="90">
        <v>102</v>
      </c>
      <c r="G55" s="67"/>
      <c r="H55" s="68">
        <f>ROUND(G55*F55,2)</f>
        <v>0</v>
      </c>
      <c r="I55" s="69"/>
      <c r="J55" s="70">
        <f ca="1" t="shared" si="10"/>
      </c>
      <c r="K55" s="71" t="str">
        <f t="shared" si="11"/>
        <v>E051Installation of SubdrainsCW 3120-R4 / E9m</v>
      </c>
      <c r="L55" s="72" t="e">
        <f>MATCH(K55,#REF!,0)</f>
        <v>#REF!</v>
      </c>
      <c r="M55" s="73" t="str">
        <f ca="1" t="shared" si="12"/>
        <v>F0</v>
      </c>
      <c r="N55" s="73" t="str">
        <f ca="1" t="shared" si="13"/>
        <v>C2</v>
      </c>
      <c r="O55" s="73" t="str">
        <f ca="1" t="shared" si="14"/>
        <v>C2</v>
      </c>
      <c r="P55" s="80"/>
    </row>
    <row r="56" spans="1:8" ht="36" customHeight="1">
      <c r="A56" s="19"/>
      <c r="B56" s="11"/>
      <c r="C56" s="99" t="s">
        <v>23</v>
      </c>
      <c r="D56" s="113"/>
      <c r="E56" s="116"/>
      <c r="F56" s="115"/>
      <c r="G56" s="19"/>
      <c r="H56" s="22"/>
    </row>
    <row r="57" spans="1:16" s="81" customFormat="1" ht="43.5" customHeight="1">
      <c r="A57" s="75" t="s">
        <v>183</v>
      </c>
      <c r="B57" s="65" t="s">
        <v>94</v>
      </c>
      <c r="C57" s="76" t="s">
        <v>185</v>
      </c>
      <c r="D57" s="66" t="s">
        <v>186</v>
      </c>
      <c r="E57" s="77" t="s">
        <v>35</v>
      </c>
      <c r="F57" s="90">
        <v>2</v>
      </c>
      <c r="G57" s="67"/>
      <c r="H57" s="68">
        <f>ROUND(G57*F57,2)</f>
        <v>0</v>
      </c>
      <c r="I57" s="69"/>
      <c r="J57" s="70">
        <f ca="1">IF(CELL("protect",$G57)=1,"LOCKED","")</f>
      </c>
      <c r="K57" s="71" t="str">
        <f>CLEAN(CONCATENATE(TRIM($A57),TRIM($C57),TRIM($D57),TRIM($E57)))</f>
        <v>F001Adjustment of Catch Basins / Manholes FramesCW 3210-R7each</v>
      </c>
      <c r="L57" s="72" t="e">
        <f>MATCH(K57,#REF!,0)</f>
        <v>#REF!</v>
      </c>
      <c r="M57" s="73" t="str">
        <f ca="1">CELL("format",$F57)</f>
        <v>F0</v>
      </c>
      <c r="N57" s="73" t="str">
        <f ca="1">CELL("format",$G57)</f>
        <v>C2</v>
      </c>
      <c r="O57" s="73" t="str">
        <f ca="1">CELL("format",$H57)</f>
        <v>C2</v>
      </c>
      <c r="P57" s="80"/>
    </row>
    <row r="58" spans="1:8" ht="36" customHeight="1">
      <c r="A58" s="19"/>
      <c r="B58" s="15"/>
      <c r="C58" s="99" t="s">
        <v>24</v>
      </c>
      <c r="D58" s="113"/>
      <c r="E58" s="114"/>
      <c r="F58" s="113"/>
      <c r="G58" s="19"/>
      <c r="H58" s="22"/>
    </row>
    <row r="59" spans="1:16" s="74" customFormat="1" ht="30" customHeight="1">
      <c r="A59" s="87" t="s">
        <v>191</v>
      </c>
      <c r="B59" s="65" t="s">
        <v>220</v>
      </c>
      <c r="C59" s="76" t="s">
        <v>192</v>
      </c>
      <c r="D59" s="66" t="s">
        <v>193</v>
      </c>
      <c r="E59" s="77"/>
      <c r="F59" s="78"/>
      <c r="G59" s="82"/>
      <c r="H59" s="68"/>
      <c r="I59" s="69"/>
      <c r="J59" s="70" t="str">
        <f ca="1">IF(CELL("protect",$G59)=1,"LOCKED","")</f>
        <v>LOCKED</v>
      </c>
      <c r="K59" s="71" t="str">
        <f>CLEAN(CONCATENATE(TRIM($A59),TRIM($C59),TRIM($D59),TRIM($E59)))</f>
        <v>G001SoddingCW 3510-R9</v>
      </c>
      <c r="L59" s="72" t="e">
        <f>MATCH(K59,#REF!,0)</f>
        <v>#REF!</v>
      </c>
      <c r="M59" s="73" t="str">
        <f ca="1">CELL("format",$F59)</f>
        <v>F0</v>
      </c>
      <c r="N59" s="73" t="str">
        <f ca="1">CELL("format",$G59)</f>
        <v>G</v>
      </c>
      <c r="O59" s="73" t="str">
        <f ca="1">CELL("format",$H59)</f>
        <v>C2</v>
      </c>
      <c r="P59" s="80"/>
    </row>
    <row r="60" spans="1:16" s="81" customFormat="1" ht="30" customHeight="1">
      <c r="A60" s="87" t="s">
        <v>197</v>
      </c>
      <c r="B60" s="83" t="s">
        <v>31</v>
      </c>
      <c r="C60" s="76" t="s">
        <v>198</v>
      </c>
      <c r="D60" s="66"/>
      <c r="E60" s="77" t="s">
        <v>30</v>
      </c>
      <c r="F60" s="78">
        <v>65</v>
      </c>
      <c r="G60" s="67"/>
      <c r="H60" s="68">
        <f>ROUND(G60*F60,2)</f>
        <v>0</v>
      </c>
      <c r="I60" s="100"/>
      <c r="J60" s="70">
        <f ca="1">IF(CELL("protect",$G60)=1,"LOCKED","")</f>
      </c>
      <c r="K60" s="71" t="str">
        <f>CLEAN(CONCATENATE(TRIM($A60),TRIM($C60),TRIM($D60),TRIM($E60)))</f>
        <v>G002width &lt; 600 mmm²</v>
      </c>
      <c r="L60" s="72" t="e">
        <f>MATCH(K60,#REF!,0)</f>
        <v>#REF!</v>
      </c>
      <c r="M60" s="73" t="str">
        <f ca="1">CELL("format",$F60)</f>
        <v>F0</v>
      </c>
      <c r="N60" s="73" t="str">
        <f ca="1">CELL("format",$G60)</f>
        <v>C2</v>
      </c>
      <c r="O60" s="73" t="str">
        <f ca="1">CELL("format",$H60)</f>
        <v>C2</v>
      </c>
      <c r="P60" s="80"/>
    </row>
    <row r="61" spans="1:16" s="81" customFormat="1" ht="30" customHeight="1">
      <c r="A61" s="87" t="s">
        <v>194</v>
      </c>
      <c r="B61" s="65" t="s">
        <v>221</v>
      </c>
      <c r="C61" s="76" t="s">
        <v>195</v>
      </c>
      <c r="D61" s="66" t="s">
        <v>196</v>
      </c>
      <c r="E61" s="77" t="s">
        <v>30</v>
      </c>
      <c r="F61" s="78">
        <v>260</v>
      </c>
      <c r="G61" s="67"/>
      <c r="H61" s="68">
        <f>ROUND(G61*F61,2)</f>
        <v>0</v>
      </c>
      <c r="I61" s="69"/>
      <c r="J61" s="70">
        <f ca="1">IF(CELL("protect",$G61)=1,"LOCKED","")</f>
      </c>
      <c r="K61" s="71" t="str">
        <f>CLEAN(CONCATENATE(TRIM($A61),TRIM($C61),TRIM($D61),TRIM($E61)))</f>
        <v>G004SeedingCW 3520-R7m²</v>
      </c>
      <c r="L61" s="72" t="e">
        <f>MATCH(K61,#REF!,0)</f>
        <v>#REF!</v>
      </c>
      <c r="M61" s="73" t="str">
        <f ca="1">CELL("format",$F61)</f>
        <v>F0</v>
      </c>
      <c r="N61" s="73" t="str">
        <f ca="1">CELL("format",$G61)</f>
        <v>C2</v>
      </c>
      <c r="O61" s="73" t="str">
        <f ca="1">CELL("format",$H61)</f>
        <v>C2</v>
      </c>
      <c r="P61" s="80"/>
    </row>
    <row r="62" spans="1:8" ht="30" customHeight="1" thickBot="1">
      <c r="A62" s="20"/>
      <c r="B62" s="40" t="str">
        <f>B6</f>
        <v>A</v>
      </c>
      <c r="C62" s="121" t="str">
        <f>C6</f>
        <v>ST. JOHN'S AVE./ANDERSON AVE. ALLEY - POWERS ST TO ANDREWS (INCLUDING ANDERSON ST.  EAST ALLEY AND POWERS ST. WEST ALLEY)</v>
      </c>
      <c r="D62" s="122"/>
      <c r="E62" s="122"/>
      <c r="F62" s="123"/>
      <c r="G62" s="20" t="s">
        <v>17</v>
      </c>
      <c r="H62" s="20">
        <f>SUM(H6:H61)</f>
        <v>0</v>
      </c>
    </row>
    <row r="63" spans="1:8" s="44" customFormat="1" ht="30" customHeight="1" thickTop="1">
      <c r="A63" s="42"/>
      <c r="B63" s="41" t="s">
        <v>13</v>
      </c>
      <c r="C63" s="118" t="s">
        <v>364</v>
      </c>
      <c r="D63" s="119"/>
      <c r="E63" s="119"/>
      <c r="F63" s="120"/>
      <c r="G63" s="42"/>
      <c r="H63" s="43"/>
    </row>
    <row r="64" spans="1:8" ht="36" customHeight="1">
      <c r="A64" s="19"/>
      <c r="B64" s="15"/>
      <c r="C64" s="117" t="s">
        <v>19</v>
      </c>
      <c r="D64" s="113"/>
      <c r="E64" s="115" t="s">
        <v>2</v>
      </c>
      <c r="F64" s="115" t="s">
        <v>2</v>
      </c>
      <c r="G64" s="19"/>
      <c r="H64" s="22"/>
    </row>
    <row r="65" spans="1:16" s="74" customFormat="1" ht="30" customHeight="1">
      <c r="A65" s="75" t="s">
        <v>69</v>
      </c>
      <c r="B65" s="65" t="s">
        <v>53</v>
      </c>
      <c r="C65" s="76" t="s">
        <v>71</v>
      </c>
      <c r="D65" s="66" t="s">
        <v>68</v>
      </c>
      <c r="E65" s="77" t="s">
        <v>29</v>
      </c>
      <c r="F65" s="78">
        <v>660</v>
      </c>
      <c r="G65" s="67"/>
      <c r="H65" s="68">
        <f>ROUND(G65*F65,2)</f>
        <v>0</v>
      </c>
      <c r="I65" s="69"/>
      <c r="J65" s="70">
        <f aca="true" ca="1" t="shared" si="15" ref="J65:J73">IF(CELL("protect",$G65)=1,"LOCKED","")</f>
      </c>
      <c r="K65" s="71" t="str">
        <f aca="true" t="shared" si="16" ref="K65:K73">CLEAN(CONCATENATE(TRIM($A65),TRIM($C65),TRIM($D65),TRIM($E65)))</f>
        <v>A003ExcavationCW 3110-R17m³</v>
      </c>
      <c r="L65" s="72" t="e">
        <f>MATCH(K65,#REF!,0)</f>
        <v>#REF!</v>
      </c>
      <c r="M65" s="73" t="str">
        <f aca="true" ca="1" t="shared" si="17" ref="M65:M73">CELL("format",$F65)</f>
        <v>F0</v>
      </c>
      <c r="N65" s="73" t="str">
        <f aca="true" ca="1" t="shared" si="18" ref="N65:N73">CELL("format",$G65)</f>
        <v>C2</v>
      </c>
      <c r="O65" s="73" t="str">
        <f aca="true" ca="1" t="shared" si="19" ref="O65:O73">CELL("format",$H65)</f>
        <v>C2</v>
      </c>
      <c r="P65" s="80"/>
    </row>
    <row r="66" spans="1:16" s="81" customFormat="1" ht="30" customHeight="1">
      <c r="A66" s="64" t="s">
        <v>72</v>
      </c>
      <c r="B66" s="65" t="s">
        <v>222</v>
      </c>
      <c r="C66" s="76" t="s">
        <v>74</v>
      </c>
      <c r="D66" s="66" t="s">
        <v>68</v>
      </c>
      <c r="E66" s="77" t="s">
        <v>30</v>
      </c>
      <c r="F66" s="78">
        <v>1120</v>
      </c>
      <c r="G66" s="67"/>
      <c r="H66" s="68">
        <f>ROUND(G66*F66,2)</f>
        <v>0</v>
      </c>
      <c r="I66" s="69"/>
      <c r="J66" s="70">
        <f ca="1" t="shared" si="15"/>
      </c>
      <c r="K66" s="71" t="str">
        <f t="shared" si="16"/>
        <v>A004Sub-Grade CompactionCW 3110-R17m²</v>
      </c>
      <c r="L66" s="72" t="e">
        <f>MATCH(K66,#REF!,0)</f>
        <v>#REF!</v>
      </c>
      <c r="M66" s="73" t="str">
        <f ca="1" t="shared" si="17"/>
        <v>F0</v>
      </c>
      <c r="N66" s="73" t="str">
        <f ca="1" t="shared" si="18"/>
        <v>C2</v>
      </c>
      <c r="O66" s="73" t="str">
        <f ca="1" t="shared" si="19"/>
        <v>C2</v>
      </c>
      <c r="P66" s="80"/>
    </row>
    <row r="67" spans="1:16" s="74" customFormat="1" ht="32.25" customHeight="1">
      <c r="A67" s="64" t="s">
        <v>75</v>
      </c>
      <c r="B67" s="65" t="s">
        <v>223</v>
      </c>
      <c r="C67" s="76" t="s">
        <v>77</v>
      </c>
      <c r="D67" s="66" t="s">
        <v>68</v>
      </c>
      <c r="E67" s="77"/>
      <c r="F67" s="78"/>
      <c r="G67" s="82"/>
      <c r="H67" s="68"/>
      <c r="I67" s="69" t="s">
        <v>78</v>
      </c>
      <c r="J67" s="70" t="str">
        <f ca="1" t="shared" si="15"/>
        <v>LOCKED</v>
      </c>
      <c r="K67" s="71" t="str">
        <f t="shared" si="16"/>
        <v>A007Crushed Sub-base MaterialCW 3110-R17</v>
      </c>
      <c r="L67" s="72" t="e">
        <f>MATCH(K67,#REF!,0)</f>
        <v>#REF!</v>
      </c>
      <c r="M67" s="73" t="str">
        <f ca="1" t="shared" si="17"/>
        <v>F0</v>
      </c>
      <c r="N67" s="73" t="str">
        <f ca="1" t="shared" si="18"/>
        <v>G</v>
      </c>
      <c r="O67" s="73" t="str">
        <f ca="1" t="shared" si="19"/>
        <v>C2</v>
      </c>
      <c r="P67" s="80"/>
    </row>
    <row r="68" spans="1:16" s="74" customFormat="1" ht="30" customHeight="1">
      <c r="A68" s="75" t="s">
        <v>359</v>
      </c>
      <c r="B68" s="83" t="s">
        <v>31</v>
      </c>
      <c r="C68" s="76" t="s">
        <v>360</v>
      </c>
      <c r="D68" s="66" t="s">
        <v>2</v>
      </c>
      <c r="E68" s="77" t="s">
        <v>32</v>
      </c>
      <c r="F68" s="78">
        <v>1210</v>
      </c>
      <c r="G68" s="67"/>
      <c r="H68" s="68">
        <f>ROUND(G68*F68,2)</f>
        <v>0</v>
      </c>
      <c r="I68" s="69" t="s">
        <v>81</v>
      </c>
      <c r="J68" s="70">
        <f ca="1" t="shared" si="15"/>
      </c>
      <c r="K68" s="71" t="str">
        <f t="shared" si="16"/>
        <v>A035A100 mmtonne</v>
      </c>
      <c r="L68" s="72" t="e">
        <f>MATCH(K68,#REF!,0)</f>
        <v>#REF!</v>
      </c>
      <c r="M68" s="73" t="str">
        <f ca="1" t="shared" si="17"/>
        <v>F0</v>
      </c>
      <c r="N68" s="73" t="str">
        <f ca="1" t="shared" si="18"/>
        <v>C2</v>
      </c>
      <c r="O68" s="73" t="str">
        <f ca="1" t="shared" si="19"/>
        <v>C2</v>
      </c>
      <c r="P68" s="80"/>
    </row>
    <row r="69" spans="1:16" s="74" customFormat="1" ht="63" customHeight="1">
      <c r="A69" s="64" t="s">
        <v>33</v>
      </c>
      <c r="B69" s="65" t="s">
        <v>224</v>
      </c>
      <c r="C69" s="76" t="s">
        <v>34</v>
      </c>
      <c r="D69" s="66" t="s">
        <v>68</v>
      </c>
      <c r="E69" s="77" t="s">
        <v>29</v>
      </c>
      <c r="F69" s="78">
        <v>80</v>
      </c>
      <c r="G69" s="67"/>
      <c r="H69" s="68">
        <f>ROUND(G69*F69,2)</f>
        <v>0</v>
      </c>
      <c r="I69" s="69" t="s">
        <v>83</v>
      </c>
      <c r="J69" s="70">
        <f ca="1" t="shared" si="15"/>
      </c>
      <c r="K69" s="71" t="str">
        <f t="shared" si="16"/>
        <v>A010Supplying and Placing Base Course MaterialCW 3110-R17m³</v>
      </c>
      <c r="L69" s="72" t="e">
        <f>MATCH(K69,#REF!,0)</f>
        <v>#REF!</v>
      </c>
      <c r="M69" s="73" t="str">
        <f ca="1" t="shared" si="17"/>
        <v>F0</v>
      </c>
      <c r="N69" s="73" t="str">
        <f ca="1" t="shared" si="18"/>
        <v>C2</v>
      </c>
      <c r="O69" s="73" t="str">
        <f ca="1" t="shared" si="19"/>
        <v>C2</v>
      </c>
      <c r="P69" s="80"/>
    </row>
    <row r="70" spans="1:16" s="81" customFormat="1" ht="43.5" customHeight="1">
      <c r="A70" s="64" t="s">
        <v>85</v>
      </c>
      <c r="B70" s="65" t="s">
        <v>225</v>
      </c>
      <c r="C70" s="76" t="s">
        <v>87</v>
      </c>
      <c r="D70" s="66" t="s">
        <v>84</v>
      </c>
      <c r="E70" s="77" t="s">
        <v>30</v>
      </c>
      <c r="F70" s="78">
        <v>1120</v>
      </c>
      <c r="G70" s="67"/>
      <c r="H70" s="68">
        <f>ROUND(G70*F70,2)</f>
        <v>0</v>
      </c>
      <c r="I70" s="69"/>
      <c r="J70" s="70">
        <f ca="1" t="shared" si="15"/>
      </c>
      <c r="K70" s="71" t="str">
        <f t="shared" si="16"/>
        <v>A022Separation Geotextile FabricCW 3130-R4m²</v>
      </c>
      <c r="L70" s="72" t="e">
        <f>MATCH(K70,#REF!,0)</f>
        <v>#REF!</v>
      </c>
      <c r="M70" s="73" t="str">
        <f ca="1" t="shared" si="17"/>
        <v>F0</v>
      </c>
      <c r="N70" s="73" t="str">
        <f ca="1" t="shared" si="18"/>
        <v>C2</v>
      </c>
      <c r="O70" s="73" t="str">
        <f ca="1" t="shared" si="19"/>
        <v>C2</v>
      </c>
      <c r="P70" s="80"/>
    </row>
    <row r="71" spans="1:16" s="85" customFormat="1" ht="43.5" customHeight="1">
      <c r="A71" s="64" t="s">
        <v>88</v>
      </c>
      <c r="B71" s="65" t="s">
        <v>226</v>
      </c>
      <c r="C71" s="76" t="s">
        <v>90</v>
      </c>
      <c r="D71" s="66" t="s">
        <v>91</v>
      </c>
      <c r="E71" s="77" t="s">
        <v>30</v>
      </c>
      <c r="F71" s="78">
        <v>1120</v>
      </c>
      <c r="G71" s="67"/>
      <c r="H71" s="68">
        <f>ROUND(G71*F71,2)</f>
        <v>0</v>
      </c>
      <c r="I71" s="69"/>
      <c r="J71" s="70">
        <f ca="1" t="shared" si="15"/>
      </c>
      <c r="K71" s="71" t="str">
        <f t="shared" si="16"/>
        <v>A022ASupply and Install GeogridCW 3135-R1m²</v>
      </c>
      <c r="L71" s="72" t="e">
        <f>MATCH(K71,#REF!,0)</f>
        <v>#REF!</v>
      </c>
      <c r="M71" s="73" t="str">
        <f ca="1" t="shared" si="17"/>
        <v>F0</v>
      </c>
      <c r="N71" s="73" t="str">
        <f ca="1" t="shared" si="18"/>
        <v>C2</v>
      </c>
      <c r="O71" s="73" t="str">
        <f ca="1" t="shared" si="19"/>
        <v>C2</v>
      </c>
      <c r="P71" s="84"/>
    </row>
    <row r="72" spans="1:16" s="81" customFormat="1" ht="30" customHeight="1">
      <c r="A72" s="75" t="s">
        <v>93</v>
      </c>
      <c r="B72" s="65" t="s">
        <v>227</v>
      </c>
      <c r="C72" s="76" t="s">
        <v>95</v>
      </c>
      <c r="D72" s="66" t="s">
        <v>92</v>
      </c>
      <c r="E72" s="77"/>
      <c r="F72" s="78"/>
      <c r="G72" s="82"/>
      <c r="H72" s="68"/>
      <c r="I72" s="69"/>
      <c r="J72" s="70" t="str">
        <f ca="1" t="shared" si="15"/>
        <v>LOCKED</v>
      </c>
      <c r="K72" s="71" t="str">
        <f t="shared" si="16"/>
        <v>A024Surfacing MaterialCW 3150-R4</v>
      </c>
      <c r="L72" s="72" t="e">
        <f>MATCH(K72,#REF!,0)</f>
        <v>#REF!</v>
      </c>
      <c r="M72" s="73" t="str">
        <f ca="1" t="shared" si="17"/>
        <v>F0</v>
      </c>
      <c r="N72" s="73" t="str">
        <f ca="1" t="shared" si="18"/>
        <v>G</v>
      </c>
      <c r="O72" s="73" t="str">
        <f ca="1" t="shared" si="19"/>
        <v>C2</v>
      </c>
      <c r="P72" s="80"/>
    </row>
    <row r="73" spans="1:16" s="74" customFormat="1" ht="30" customHeight="1">
      <c r="A73" s="75" t="s">
        <v>361</v>
      </c>
      <c r="B73" s="83" t="s">
        <v>31</v>
      </c>
      <c r="C73" s="76" t="s">
        <v>362</v>
      </c>
      <c r="D73" s="66" t="s">
        <v>2</v>
      </c>
      <c r="E73" s="77" t="s">
        <v>32</v>
      </c>
      <c r="F73" s="78">
        <v>3</v>
      </c>
      <c r="G73" s="67"/>
      <c r="H73" s="68">
        <f>ROUND(G73*F73,2)</f>
        <v>0</v>
      </c>
      <c r="I73" s="69"/>
      <c r="J73" s="70">
        <f ca="1" t="shared" si="15"/>
      </c>
      <c r="K73" s="71" t="str">
        <f t="shared" si="16"/>
        <v>A026Limestonetonne</v>
      </c>
      <c r="L73" s="72" t="e">
        <f>MATCH(K73,#REF!,0)</f>
        <v>#REF!</v>
      </c>
      <c r="M73" s="73" t="str">
        <f ca="1" t="shared" si="17"/>
        <v>F0</v>
      </c>
      <c r="N73" s="73" t="str">
        <f ca="1" t="shared" si="18"/>
        <v>C2</v>
      </c>
      <c r="O73" s="73" t="str">
        <f ca="1" t="shared" si="19"/>
        <v>C2</v>
      </c>
      <c r="P73" s="80"/>
    </row>
    <row r="74" spans="1:8" ht="36" customHeight="1">
      <c r="A74" s="19"/>
      <c r="B74" s="15"/>
      <c r="C74" s="99" t="s">
        <v>20</v>
      </c>
      <c r="D74" s="113"/>
      <c r="E74" s="114"/>
      <c r="F74" s="113"/>
      <c r="G74" s="19"/>
      <c r="H74" s="22"/>
    </row>
    <row r="75" spans="1:16" s="74" customFormat="1" ht="30" customHeight="1">
      <c r="A75" s="87" t="s">
        <v>54</v>
      </c>
      <c r="B75" s="65" t="s">
        <v>58</v>
      </c>
      <c r="C75" s="76" t="s">
        <v>55</v>
      </c>
      <c r="D75" s="66" t="s">
        <v>68</v>
      </c>
      <c r="E75" s="77"/>
      <c r="F75" s="78"/>
      <c r="G75" s="82"/>
      <c r="H75" s="68"/>
      <c r="I75" s="69"/>
      <c r="J75" s="70" t="str">
        <f aca="true" ca="1" t="shared" si="20" ref="J75:J91">IF(CELL("protect",$G75)=1,"LOCKED","")</f>
        <v>LOCKED</v>
      </c>
      <c r="K75" s="71" t="str">
        <f aca="true" t="shared" si="21" ref="K75:K91">CLEAN(CONCATENATE(TRIM($A75),TRIM($C75),TRIM($D75),TRIM($E75)))</f>
        <v>B001Pavement RemovalCW 3110-R17</v>
      </c>
      <c r="L75" s="72" t="e">
        <f>MATCH(K75,#REF!,0)</f>
        <v>#REF!</v>
      </c>
      <c r="M75" s="73" t="str">
        <f aca="true" ca="1" t="shared" si="22" ref="M75:M91">CELL("format",$F75)</f>
        <v>F0</v>
      </c>
      <c r="N75" s="73" t="str">
        <f aca="true" ca="1" t="shared" si="23" ref="N75:N91">CELL("format",$G75)</f>
        <v>G</v>
      </c>
      <c r="O75" s="73" t="str">
        <f aca="true" ca="1" t="shared" si="24" ref="O75:O91">CELL("format",$H75)</f>
        <v>C2</v>
      </c>
      <c r="P75" s="80"/>
    </row>
    <row r="76" spans="1:16" s="81" customFormat="1" ht="30" customHeight="1">
      <c r="A76" s="87" t="s">
        <v>56</v>
      </c>
      <c r="B76" s="83" t="s">
        <v>31</v>
      </c>
      <c r="C76" s="76" t="s">
        <v>57</v>
      </c>
      <c r="D76" s="66" t="s">
        <v>2</v>
      </c>
      <c r="E76" s="77" t="s">
        <v>30</v>
      </c>
      <c r="F76" s="78">
        <v>1090</v>
      </c>
      <c r="G76" s="67"/>
      <c r="H76" s="68">
        <f>ROUND(G76*F76,2)</f>
        <v>0</v>
      </c>
      <c r="I76" s="69"/>
      <c r="J76" s="70">
        <f ca="1" t="shared" si="20"/>
      </c>
      <c r="K76" s="71" t="str">
        <f t="shared" si="21"/>
        <v>B002Concrete Pavementm²</v>
      </c>
      <c r="L76" s="72" t="e">
        <f>MATCH(K76,#REF!,0)</f>
        <v>#REF!</v>
      </c>
      <c r="M76" s="73" t="str">
        <f ca="1" t="shared" si="22"/>
        <v>F0</v>
      </c>
      <c r="N76" s="73" t="str">
        <f ca="1" t="shared" si="23"/>
        <v>C2</v>
      </c>
      <c r="O76" s="73" t="str">
        <f ca="1" t="shared" si="24"/>
        <v>C2</v>
      </c>
      <c r="P76" s="80"/>
    </row>
    <row r="77" spans="1:16" s="81" customFormat="1" ht="30" customHeight="1">
      <c r="A77" s="87" t="s">
        <v>37</v>
      </c>
      <c r="B77" s="65" t="s">
        <v>59</v>
      </c>
      <c r="C77" s="76" t="s">
        <v>38</v>
      </c>
      <c r="D77" s="66" t="s">
        <v>96</v>
      </c>
      <c r="E77" s="77"/>
      <c r="F77" s="78"/>
      <c r="G77" s="82"/>
      <c r="H77" s="68"/>
      <c r="I77" s="69"/>
      <c r="J77" s="70" t="str">
        <f ca="1" t="shared" si="20"/>
        <v>LOCKED</v>
      </c>
      <c r="K77" s="71" t="str">
        <f t="shared" si="21"/>
        <v>B094Drilled DowelsCW 3230-R7</v>
      </c>
      <c r="L77" s="72" t="e">
        <f>MATCH(K77,#REF!,0)</f>
        <v>#REF!</v>
      </c>
      <c r="M77" s="73" t="str">
        <f ca="1" t="shared" si="22"/>
        <v>F0</v>
      </c>
      <c r="N77" s="73" t="str">
        <f ca="1" t="shared" si="23"/>
        <v>G</v>
      </c>
      <c r="O77" s="73" t="str">
        <f ca="1" t="shared" si="24"/>
        <v>C2</v>
      </c>
      <c r="P77" s="80"/>
    </row>
    <row r="78" spans="1:16" s="81" customFormat="1" ht="30" customHeight="1">
      <c r="A78" s="87" t="s">
        <v>39</v>
      </c>
      <c r="B78" s="83" t="s">
        <v>31</v>
      </c>
      <c r="C78" s="76" t="s">
        <v>40</v>
      </c>
      <c r="D78" s="66" t="s">
        <v>2</v>
      </c>
      <c r="E78" s="77" t="s">
        <v>35</v>
      </c>
      <c r="F78" s="78">
        <v>40</v>
      </c>
      <c r="G78" s="67"/>
      <c r="H78" s="68">
        <f>ROUND(G78*F78,2)</f>
        <v>0</v>
      </c>
      <c r="I78" s="69"/>
      <c r="J78" s="70">
        <f ca="1" t="shared" si="20"/>
      </c>
      <c r="K78" s="71" t="str">
        <f t="shared" si="21"/>
        <v>B09519.1 mm Diametereach</v>
      </c>
      <c r="L78" s="72" t="e">
        <f>MATCH(K78,#REF!,0)</f>
        <v>#REF!</v>
      </c>
      <c r="M78" s="73" t="str">
        <f ca="1" t="shared" si="22"/>
        <v>F0</v>
      </c>
      <c r="N78" s="73" t="str">
        <f ca="1" t="shared" si="23"/>
        <v>C2</v>
      </c>
      <c r="O78" s="73" t="str">
        <f ca="1" t="shared" si="24"/>
        <v>C2</v>
      </c>
      <c r="P78" s="80"/>
    </row>
    <row r="79" spans="1:16" s="81" customFormat="1" ht="30" customHeight="1">
      <c r="A79" s="87" t="s">
        <v>41</v>
      </c>
      <c r="B79" s="65" t="s">
        <v>228</v>
      </c>
      <c r="C79" s="76" t="s">
        <v>42</v>
      </c>
      <c r="D79" s="66" t="s">
        <v>96</v>
      </c>
      <c r="E79" s="77"/>
      <c r="F79" s="78"/>
      <c r="G79" s="82"/>
      <c r="H79" s="68"/>
      <c r="I79" s="69"/>
      <c r="J79" s="70" t="str">
        <f ca="1" t="shared" si="20"/>
        <v>LOCKED</v>
      </c>
      <c r="K79" s="71" t="str">
        <f t="shared" si="21"/>
        <v>B097Drilled Tie BarsCW 3230-R7</v>
      </c>
      <c r="L79" s="72" t="e">
        <f>MATCH(K79,#REF!,0)</f>
        <v>#REF!</v>
      </c>
      <c r="M79" s="73" t="str">
        <f ca="1" t="shared" si="22"/>
        <v>F0</v>
      </c>
      <c r="N79" s="73" t="str">
        <f ca="1" t="shared" si="23"/>
        <v>G</v>
      </c>
      <c r="O79" s="73" t="str">
        <f ca="1" t="shared" si="24"/>
        <v>C2</v>
      </c>
      <c r="P79" s="80"/>
    </row>
    <row r="80" spans="1:16" s="81" customFormat="1" ht="30" customHeight="1">
      <c r="A80" s="87" t="s">
        <v>43</v>
      </c>
      <c r="B80" s="83" t="s">
        <v>31</v>
      </c>
      <c r="C80" s="76" t="s">
        <v>44</v>
      </c>
      <c r="D80" s="66" t="s">
        <v>2</v>
      </c>
      <c r="E80" s="77" t="s">
        <v>35</v>
      </c>
      <c r="F80" s="78">
        <v>150</v>
      </c>
      <c r="G80" s="67"/>
      <c r="H80" s="68">
        <f>ROUND(G80*F80,2)</f>
        <v>0</v>
      </c>
      <c r="I80" s="69"/>
      <c r="J80" s="70">
        <f ca="1" t="shared" si="20"/>
      </c>
      <c r="K80" s="71" t="str">
        <f t="shared" si="21"/>
        <v>B09820 M Deformed Tie Bareach</v>
      </c>
      <c r="L80" s="72" t="e">
        <f>MATCH(K80,#REF!,0)</f>
        <v>#REF!</v>
      </c>
      <c r="M80" s="73" t="str">
        <f ca="1" t="shared" si="22"/>
        <v>F0</v>
      </c>
      <c r="N80" s="73" t="str">
        <f ca="1" t="shared" si="23"/>
        <v>C2</v>
      </c>
      <c r="O80" s="73" t="str">
        <f ca="1" t="shared" si="24"/>
        <v>C2</v>
      </c>
      <c r="P80" s="80"/>
    </row>
    <row r="81" spans="1:16" s="74" customFormat="1" ht="43.5" customHeight="1">
      <c r="A81" s="87" t="s">
        <v>97</v>
      </c>
      <c r="B81" s="65" t="s">
        <v>229</v>
      </c>
      <c r="C81" s="76" t="s">
        <v>45</v>
      </c>
      <c r="D81" s="66" t="s">
        <v>98</v>
      </c>
      <c r="E81" s="77"/>
      <c r="F81" s="78"/>
      <c r="G81" s="82"/>
      <c r="H81" s="68"/>
      <c r="I81" s="69"/>
      <c r="J81" s="70" t="str">
        <f ca="1" t="shared" si="20"/>
        <v>LOCKED</v>
      </c>
      <c r="K81" s="71" t="str">
        <f t="shared" si="21"/>
        <v>B114rlMiscellaneous Concrete Slab RenewalCW 3235-R9</v>
      </c>
      <c r="L81" s="72" t="e">
        <f>MATCH(K81,#REF!,0)</f>
        <v>#REF!</v>
      </c>
      <c r="M81" s="73" t="str">
        <f ca="1" t="shared" si="22"/>
        <v>F0</v>
      </c>
      <c r="N81" s="73" t="str">
        <f ca="1" t="shared" si="23"/>
        <v>G</v>
      </c>
      <c r="O81" s="73" t="str">
        <f ca="1" t="shared" si="24"/>
        <v>C2</v>
      </c>
      <c r="P81" s="80"/>
    </row>
    <row r="82" spans="1:16" s="81" customFormat="1" ht="30" customHeight="1">
      <c r="A82" s="87" t="s">
        <v>99</v>
      </c>
      <c r="B82" s="83" t="s">
        <v>31</v>
      </c>
      <c r="C82" s="76" t="s">
        <v>100</v>
      </c>
      <c r="D82" s="66" t="s">
        <v>46</v>
      </c>
      <c r="E82" s="77"/>
      <c r="F82" s="78"/>
      <c r="G82" s="82"/>
      <c r="H82" s="68"/>
      <c r="I82" s="69"/>
      <c r="J82" s="70" t="str">
        <f ca="1" t="shared" si="20"/>
        <v>LOCKED</v>
      </c>
      <c r="K82" s="71" t="str">
        <f t="shared" si="21"/>
        <v>B118rl100 mm SidewalkSD-228A</v>
      </c>
      <c r="L82" s="72" t="e">
        <f>MATCH(K82,#REF!,0)</f>
        <v>#REF!</v>
      </c>
      <c r="M82" s="73" t="str">
        <f ca="1" t="shared" si="22"/>
        <v>F0</v>
      </c>
      <c r="N82" s="73" t="str">
        <f ca="1" t="shared" si="23"/>
        <v>G</v>
      </c>
      <c r="O82" s="73" t="str">
        <f ca="1" t="shared" si="24"/>
        <v>C2</v>
      </c>
      <c r="P82" s="80"/>
    </row>
    <row r="83" spans="1:16" s="81" customFormat="1" ht="30" customHeight="1">
      <c r="A83" s="87" t="s">
        <v>101</v>
      </c>
      <c r="B83" s="88" t="s">
        <v>102</v>
      </c>
      <c r="C83" s="76" t="s">
        <v>103</v>
      </c>
      <c r="D83" s="66"/>
      <c r="E83" s="77" t="s">
        <v>30</v>
      </c>
      <c r="F83" s="78">
        <v>10</v>
      </c>
      <c r="G83" s="67"/>
      <c r="H83" s="68">
        <f>ROUND(G83*F83,2)</f>
        <v>0</v>
      </c>
      <c r="I83" s="89"/>
      <c r="J83" s="70">
        <f ca="1" t="shared" si="20"/>
      </c>
      <c r="K83" s="71" t="str">
        <f t="shared" si="21"/>
        <v>B119rlLess than 5 sq.m.m²</v>
      </c>
      <c r="L83" s="72" t="e">
        <f>MATCH(K83,#REF!,0)</f>
        <v>#REF!</v>
      </c>
      <c r="M83" s="73" t="str">
        <f ca="1" t="shared" si="22"/>
        <v>F0</v>
      </c>
      <c r="N83" s="73" t="str">
        <f ca="1" t="shared" si="23"/>
        <v>C2</v>
      </c>
      <c r="O83" s="73" t="str">
        <f ca="1" t="shared" si="24"/>
        <v>C2</v>
      </c>
      <c r="P83" s="80"/>
    </row>
    <row r="84" spans="1:16" s="81" customFormat="1" ht="30" customHeight="1">
      <c r="A84" s="87" t="s">
        <v>104</v>
      </c>
      <c r="B84" s="88" t="s">
        <v>105</v>
      </c>
      <c r="C84" s="76" t="s">
        <v>106</v>
      </c>
      <c r="D84" s="66"/>
      <c r="E84" s="77" t="s">
        <v>30</v>
      </c>
      <c r="F84" s="78">
        <v>15</v>
      </c>
      <c r="G84" s="67"/>
      <c r="H84" s="68">
        <f>ROUND(G84*F84,2)</f>
        <v>0</v>
      </c>
      <c r="I84" s="69"/>
      <c r="J84" s="70">
        <f ca="1" t="shared" si="20"/>
      </c>
      <c r="K84" s="71" t="str">
        <f t="shared" si="21"/>
        <v>B120rl5 sq.m. to 20 sq.m.m²</v>
      </c>
      <c r="L84" s="72" t="e">
        <f>MATCH(K84,#REF!,0)</f>
        <v>#REF!</v>
      </c>
      <c r="M84" s="73" t="str">
        <f ca="1" t="shared" si="22"/>
        <v>F0</v>
      </c>
      <c r="N84" s="73" t="str">
        <f ca="1" t="shared" si="23"/>
        <v>C2</v>
      </c>
      <c r="O84" s="73" t="str">
        <f ca="1" t="shared" si="24"/>
        <v>C2</v>
      </c>
      <c r="P84" s="80"/>
    </row>
    <row r="85" spans="1:16" s="74" customFormat="1" ht="30" customHeight="1">
      <c r="A85" s="87" t="s">
        <v>107</v>
      </c>
      <c r="B85" s="65" t="s">
        <v>60</v>
      </c>
      <c r="C85" s="76" t="s">
        <v>109</v>
      </c>
      <c r="D85" s="66" t="s">
        <v>110</v>
      </c>
      <c r="E85" s="77"/>
      <c r="F85" s="78"/>
      <c r="G85" s="82"/>
      <c r="H85" s="68"/>
      <c r="I85" s="69"/>
      <c r="J85" s="70" t="str">
        <f ca="1" t="shared" si="20"/>
        <v>LOCKED</v>
      </c>
      <c r="K85" s="71" t="str">
        <f t="shared" si="21"/>
        <v>B126rConcrete Curb RemovalCW 3240-R10</v>
      </c>
      <c r="L85" s="72" t="e">
        <f>MATCH(K85,#REF!,0)</f>
        <v>#REF!</v>
      </c>
      <c r="M85" s="73" t="str">
        <f ca="1" t="shared" si="22"/>
        <v>F0</v>
      </c>
      <c r="N85" s="73" t="str">
        <f ca="1" t="shared" si="23"/>
        <v>G</v>
      </c>
      <c r="O85" s="73" t="str">
        <f ca="1" t="shared" si="24"/>
        <v>C2</v>
      </c>
      <c r="P85" s="80"/>
    </row>
    <row r="86" spans="1:16" s="81" customFormat="1" ht="30" customHeight="1">
      <c r="A86" s="87" t="s">
        <v>111</v>
      </c>
      <c r="B86" s="83" t="s">
        <v>31</v>
      </c>
      <c r="C86" s="76" t="s">
        <v>202</v>
      </c>
      <c r="D86" s="66" t="s">
        <v>2</v>
      </c>
      <c r="E86" s="77" t="s">
        <v>47</v>
      </c>
      <c r="F86" s="78">
        <v>34</v>
      </c>
      <c r="G86" s="67"/>
      <c r="H86" s="68">
        <f>ROUND(G86*F86,2)</f>
        <v>0</v>
      </c>
      <c r="I86" s="69" t="s">
        <v>112</v>
      </c>
      <c r="J86" s="70">
        <f ca="1" t="shared" si="20"/>
      </c>
      <c r="K86" s="71" t="str">
        <f t="shared" si="21"/>
        <v>B127rBarrier Integralm</v>
      </c>
      <c r="L86" s="72" t="e">
        <f>MATCH(K86,#REF!,0)</f>
        <v>#REF!</v>
      </c>
      <c r="M86" s="73" t="str">
        <f ca="1" t="shared" si="22"/>
        <v>F0</v>
      </c>
      <c r="N86" s="73" t="str">
        <f ca="1" t="shared" si="23"/>
        <v>C2</v>
      </c>
      <c r="O86" s="73" t="str">
        <f ca="1" t="shared" si="24"/>
        <v>C2</v>
      </c>
      <c r="P86" s="80"/>
    </row>
    <row r="87" spans="1:16" s="81" customFormat="1" ht="30" customHeight="1">
      <c r="A87" s="87" t="s">
        <v>113</v>
      </c>
      <c r="B87" s="65" t="s">
        <v>230</v>
      </c>
      <c r="C87" s="76" t="s">
        <v>115</v>
      </c>
      <c r="D87" s="66" t="s">
        <v>110</v>
      </c>
      <c r="E87" s="77"/>
      <c r="F87" s="78"/>
      <c r="G87" s="82"/>
      <c r="H87" s="68"/>
      <c r="I87" s="69"/>
      <c r="J87" s="70" t="str">
        <f ca="1" t="shared" si="20"/>
        <v>LOCKED</v>
      </c>
      <c r="K87" s="71" t="str">
        <f t="shared" si="21"/>
        <v>B135iConcrete Curb InstallationCW 3240-R10</v>
      </c>
      <c r="L87" s="72" t="e">
        <f>MATCH(K87,#REF!,0)</f>
        <v>#REF!</v>
      </c>
      <c r="M87" s="73" t="str">
        <f ca="1" t="shared" si="22"/>
        <v>F0</v>
      </c>
      <c r="N87" s="73" t="str">
        <f ca="1" t="shared" si="23"/>
        <v>G</v>
      </c>
      <c r="O87" s="73" t="str">
        <f ca="1" t="shared" si="24"/>
        <v>C2</v>
      </c>
      <c r="P87" s="80"/>
    </row>
    <row r="88" spans="1:16" s="81" customFormat="1" ht="30" customHeight="1">
      <c r="A88" s="87" t="s">
        <v>116</v>
      </c>
      <c r="B88" s="83" t="s">
        <v>31</v>
      </c>
      <c r="C88" s="76" t="s">
        <v>126</v>
      </c>
      <c r="D88" s="66" t="s">
        <v>117</v>
      </c>
      <c r="E88" s="77" t="s">
        <v>47</v>
      </c>
      <c r="F88" s="78">
        <v>2</v>
      </c>
      <c r="G88" s="67"/>
      <c r="H88" s="68">
        <f>ROUND(G88*F88,2)</f>
        <v>0</v>
      </c>
      <c r="I88" s="69" t="s">
        <v>118</v>
      </c>
      <c r="J88" s="70">
        <f ca="1" t="shared" si="20"/>
      </c>
      <c r="K88" s="71" t="str">
        <f t="shared" si="21"/>
        <v>B138iBarrier (150 mm reveal ht, Integral)SD-204m</v>
      </c>
      <c r="L88" s="72" t="e">
        <f>MATCH(K88,#REF!,0)</f>
        <v>#REF!</v>
      </c>
      <c r="M88" s="73" t="str">
        <f ca="1" t="shared" si="22"/>
        <v>F0</v>
      </c>
      <c r="N88" s="73" t="str">
        <f ca="1" t="shared" si="23"/>
        <v>C2</v>
      </c>
      <c r="O88" s="73" t="str">
        <f ca="1" t="shared" si="24"/>
        <v>C2</v>
      </c>
      <c r="P88" s="80"/>
    </row>
    <row r="89" spans="1:16" s="81" customFormat="1" ht="30" customHeight="1">
      <c r="A89" s="87" t="s">
        <v>120</v>
      </c>
      <c r="B89" s="83" t="s">
        <v>36</v>
      </c>
      <c r="C89" s="76" t="s">
        <v>127</v>
      </c>
      <c r="D89" s="66" t="s">
        <v>119</v>
      </c>
      <c r="E89" s="77" t="s">
        <v>47</v>
      </c>
      <c r="F89" s="78">
        <v>19</v>
      </c>
      <c r="G89" s="67"/>
      <c r="H89" s="68">
        <f>ROUND(G89*F89,2)</f>
        <v>0</v>
      </c>
      <c r="I89" s="69" t="s">
        <v>118</v>
      </c>
      <c r="J89" s="70">
        <f ca="1" t="shared" si="20"/>
      </c>
      <c r="K89" s="71" t="str">
        <f t="shared" si="21"/>
        <v>B140iModified Barrier (180 mm reveal ht, Integral)SD-203Bm</v>
      </c>
      <c r="L89" s="72" t="e">
        <f>MATCH(K89,#REF!,0)</f>
        <v>#REF!</v>
      </c>
      <c r="M89" s="73" t="str">
        <f ca="1" t="shared" si="22"/>
        <v>F0</v>
      </c>
      <c r="N89" s="73" t="str">
        <f ca="1" t="shared" si="23"/>
        <v>C2</v>
      </c>
      <c r="O89" s="73" t="str">
        <f ca="1" t="shared" si="24"/>
        <v>C2</v>
      </c>
      <c r="P89" s="80"/>
    </row>
    <row r="90" spans="1:16" s="81" customFormat="1" ht="30" customHeight="1">
      <c r="A90" s="87" t="s">
        <v>123</v>
      </c>
      <c r="B90" s="83" t="s">
        <v>48</v>
      </c>
      <c r="C90" s="76" t="s">
        <v>124</v>
      </c>
      <c r="D90" s="66" t="s">
        <v>125</v>
      </c>
      <c r="E90" s="77" t="s">
        <v>47</v>
      </c>
      <c r="F90" s="78">
        <v>13</v>
      </c>
      <c r="G90" s="67"/>
      <c r="H90" s="68">
        <f>ROUND(G90*F90,2)</f>
        <v>0</v>
      </c>
      <c r="I90" s="69"/>
      <c r="J90" s="70">
        <f ca="1" t="shared" si="20"/>
      </c>
      <c r="K90" s="71" t="str">
        <f t="shared" si="21"/>
        <v>B150iCurb Ramp (8-12 mm reveal ht, Integral)SD-229A,B,Cm</v>
      </c>
      <c r="L90" s="72" t="e">
        <f>MATCH(K90,#REF!,0)</f>
        <v>#REF!</v>
      </c>
      <c r="M90" s="73" t="str">
        <f ca="1" t="shared" si="22"/>
        <v>F0</v>
      </c>
      <c r="N90" s="73" t="str">
        <f ca="1" t="shared" si="23"/>
        <v>C2</v>
      </c>
      <c r="O90" s="73" t="str">
        <f ca="1" t="shared" si="24"/>
        <v>C2</v>
      </c>
      <c r="P90" s="80"/>
    </row>
    <row r="91" spans="1:16" s="81" customFormat="1" ht="43.5" customHeight="1">
      <c r="A91" s="87" t="s">
        <v>49</v>
      </c>
      <c r="B91" s="65" t="s">
        <v>231</v>
      </c>
      <c r="C91" s="76" t="s">
        <v>50</v>
      </c>
      <c r="D91" s="66" t="s">
        <v>129</v>
      </c>
      <c r="E91" s="77" t="s">
        <v>30</v>
      </c>
      <c r="F91" s="78">
        <v>15</v>
      </c>
      <c r="G91" s="67"/>
      <c r="H91" s="68">
        <f>ROUND(G91*F91,2)</f>
        <v>0</v>
      </c>
      <c r="I91" s="69"/>
      <c r="J91" s="70">
        <f ca="1" t="shared" si="20"/>
      </c>
      <c r="K91" s="71" t="str">
        <f t="shared" si="21"/>
        <v>B189Regrading Existing Interlocking Paving StonesCW 3330-R5m²</v>
      </c>
      <c r="L91" s="72" t="e">
        <f>MATCH(K91,#REF!,0)</f>
        <v>#REF!</v>
      </c>
      <c r="M91" s="73" t="str">
        <f ca="1" t="shared" si="22"/>
        <v>F0</v>
      </c>
      <c r="N91" s="73" t="str">
        <f ca="1" t="shared" si="23"/>
        <v>C2</v>
      </c>
      <c r="O91" s="73" t="str">
        <f ca="1" t="shared" si="24"/>
        <v>C2</v>
      </c>
      <c r="P91" s="80"/>
    </row>
    <row r="92" spans="1:8" ht="36" customHeight="1">
      <c r="A92" s="19"/>
      <c r="B92" s="6"/>
      <c r="C92" s="99" t="s">
        <v>21</v>
      </c>
      <c r="D92" s="113"/>
      <c r="E92" s="115"/>
      <c r="F92" s="115"/>
      <c r="G92" s="19"/>
      <c r="H92" s="22"/>
    </row>
    <row r="93" spans="1:16" s="74" customFormat="1" ht="43.5" customHeight="1">
      <c r="A93" s="75" t="s">
        <v>63</v>
      </c>
      <c r="B93" s="65" t="s">
        <v>232</v>
      </c>
      <c r="C93" s="76" t="s">
        <v>65</v>
      </c>
      <c r="D93" s="66" t="s">
        <v>130</v>
      </c>
      <c r="E93" s="77"/>
      <c r="F93" s="90"/>
      <c r="G93" s="82"/>
      <c r="H93" s="91"/>
      <c r="I93" s="89"/>
      <c r="J93" s="70" t="str">
        <f ca="1">IF(CELL("protect",$G93)=1,"LOCKED","")</f>
        <v>LOCKED</v>
      </c>
      <c r="K93" s="71" t="str">
        <f>CLEAN(CONCATENATE(TRIM($A93),TRIM($C93),TRIM($D93),TRIM($E93)))</f>
        <v>C019Concrete Pavements for Early OpeningCW 3310-R14</v>
      </c>
      <c r="L93" s="72" t="e">
        <f>MATCH(K93,#REF!,0)</f>
        <v>#REF!</v>
      </c>
      <c r="M93" s="73" t="str">
        <f ca="1">CELL("format",$F93)</f>
        <v>F0</v>
      </c>
      <c r="N93" s="73" t="str">
        <f ca="1">CELL("format",$G93)</f>
        <v>G</v>
      </c>
      <c r="O93" s="73" t="str">
        <f ca="1">CELL("format",$H93)</f>
        <v>C2</v>
      </c>
      <c r="P93" s="80"/>
    </row>
    <row r="94" spans="1:16" s="74" customFormat="1" ht="54.75" customHeight="1">
      <c r="A94" s="75" t="s">
        <v>131</v>
      </c>
      <c r="B94" s="83" t="s">
        <v>31</v>
      </c>
      <c r="C94" s="76" t="s">
        <v>133</v>
      </c>
      <c r="D94" s="66"/>
      <c r="E94" s="77" t="s">
        <v>30</v>
      </c>
      <c r="F94" s="90">
        <v>960</v>
      </c>
      <c r="G94" s="67"/>
      <c r="H94" s="68">
        <f>ROUND(G94*F94,2)</f>
        <v>0</v>
      </c>
      <c r="I94" s="79" t="s">
        <v>132</v>
      </c>
      <c r="J94" s="70">
        <f ca="1">IF(CELL("protect",$G94)=1,"LOCKED","")</f>
      </c>
      <c r="K94" s="71" t="str">
        <f>CLEAN(CONCATENATE(TRIM($A94),TRIM($C94),TRIM($D94),TRIM($E94)))</f>
        <v>C029Construction of 150 mm Concrete Pavement for Early Opening 72 Hour (Reinforced)m²</v>
      </c>
      <c r="L94" s="72" t="e">
        <f>MATCH(K94,#REF!,0)</f>
        <v>#REF!</v>
      </c>
      <c r="M94" s="73" t="str">
        <f ca="1">CELL("format",$F94)</f>
        <v>F0</v>
      </c>
      <c r="N94" s="73" t="str">
        <f ca="1">CELL("format",$G94)</f>
        <v>C2</v>
      </c>
      <c r="O94" s="73" t="str">
        <f ca="1">CELL("format",$H94)</f>
        <v>C2</v>
      </c>
      <c r="P94" s="80"/>
    </row>
    <row r="95" spans="1:16" s="74" customFormat="1" ht="43.5" customHeight="1">
      <c r="A95" s="75" t="s">
        <v>51</v>
      </c>
      <c r="B95" s="65" t="s">
        <v>108</v>
      </c>
      <c r="C95" s="76" t="s">
        <v>52</v>
      </c>
      <c r="D95" s="66" t="s">
        <v>130</v>
      </c>
      <c r="E95" s="77"/>
      <c r="F95" s="90"/>
      <c r="G95" s="82"/>
      <c r="H95" s="91"/>
      <c r="I95" s="69"/>
      <c r="J95" s="70" t="str">
        <f ca="1">IF(CELL("protect",$G95)=1,"LOCKED","")</f>
        <v>LOCKED</v>
      </c>
      <c r="K95" s="71" t="str">
        <f>CLEAN(CONCATENATE(TRIM($A95),TRIM($C95),TRIM($D95),TRIM($E95)))</f>
        <v>C032Concrete Curbs, Curb and Gutter, and Splash StripsCW 3310-R14</v>
      </c>
      <c r="L95" s="72" t="e">
        <f>MATCH(K95,#REF!,0)</f>
        <v>#REF!</v>
      </c>
      <c r="M95" s="73" t="str">
        <f ca="1">CELL("format",$F95)</f>
        <v>F0</v>
      </c>
      <c r="N95" s="73" t="str">
        <f ca="1">CELL("format",$G95)</f>
        <v>G</v>
      </c>
      <c r="O95" s="73" t="str">
        <f ca="1">CELL("format",$H95)</f>
        <v>C2</v>
      </c>
      <c r="P95" s="80"/>
    </row>
    <row r="96" spans="1:16" s="81" customFormat="1" ht="43.5" customHeight="1">
      <c r="A96" s="75" t="s">
        <v>134</v>
      </c>
      <c r="B96" s="83" t="s">
        <v>31</v>
      </c>
      <c r="C96" s="76" t="s">
        <v>135</v>
      </c>
      <c r="D96" s="66" t="s">
        <v>121</v>
      </c>
      <c r="E96" s="77" t="s">
        <v>47</v>
      </c>
      <c r="F96" s="78">
        <v>8</v>
      </c>
      <c r="G96" s="67"/>
      <c r="H96" s="68">
        <f>ROUND(G96*F96,2)</f>
        <v>0</v>
      </c>
      <c r="I96" s="69" t="s">
        <v>136</v>
      </c>
      <c r="J96" s="70">
        <f ca="1">IF(CELL("protect",$G96)=1,"LOCKED","")</f>
      </c>
      <c r="K96" s="71" t="str">
        <f>CLEAN(CONCATENATE(TRIM($A96),TRIM($C96),TRIM($D96),TRIM($E96)))</f>
        <v>C044Construction of Lip Curb (75 mm ht, Integral)SD-202Am</v>
      </c>
      <c r="L96" s="72" t="e">
        <f>MATCH(K96,#REF!,0)</f>
        <v>#REF!</v>
      </c>
      <c r="M96" s="73" t="str">
        <f ca="1">CELL("format",$F96)</f>
        <v>F0</v>
      </c>
      <c r="N96" s="73" t="str">
        <f ca="1">CELL("format",$G96)</f>
        <v>C2</v>
      </c>
      <c r="O96" s="73" t="str">
        <f ca="1">CELL("format",$H96)</f>
        <v>C2</v>
      </c>
      <c r="P96" s="80"/>
    </row>
    <row r="97" spans="1:16" s="81" customFormat="1" ht="43.5" customHeight="1">
      <c r="A97" s="75" t="s">
        <v>137</v>
      </c>
      <c r="B97" s="83" t="s">
        <v>36</v>
      </c>
      <c r="C97" s="76" t="s">
        <v>138</v>
      </c>
      <c r="D97" s="66" t="s">
        <v>122</v>
      </c>
      <c r="E97" s="77" t="s">
        <v>47</v>
      </c>
      <c r="F97" s="78">
        <v>4</v>
      </c>
      <c r="G97" s="67"/>
      <c r="H97" s="68">
        <f>ROUND(G97*F97,2)</f>
        <v>0</v>
      </c>
      <c r="I97" s="69" t="s">
        <v>136</v>
      </c>
      <c r="J97" s="70">
        <f ca="1">IF(CELL("protect",$G97)=1,"LOCKED","")</f>
      </c>
      <c r="K97" s="71" t="str">
        <f>CLEAN(CONCATENATE(TRIM($A97),TRIM($C97),TRIM($D97),TRIM($E97)))</f>
        <v>C045Construction of Lip Curb (40 mm ht, Integral)SD-202Bm</v>
      </c>
      <c r="L97" s="72" t="e">
        <f>MATCH(K97,#REF!,0)</f>
        <v>#REF!</v>
      </c>
      <c r="M97" s="73" t="str">
        <f ca="1">CELL("format",$F97)</f>
        <v>F0</v>
      </c>
      <c r="N97" s="73" t="str">
        <f ca="1">CELL("format",$G97)</f>
        <v>C2</v>
      </c>
      <c r="O97" s="73" t="str">
        <f ca="1">CELL("format",$H97)</f>
        <v>C2</v>
      </c>
      <c r="P97" s="80"/>
    </row>
    <row r="98" spans="1:8" ht="36" customHeight="1">
      <c r="A98" s="19"/>
      <c r="B98" s="6"/>
      <c r="C98" s="99" t="s">
        <v>340</v>
      </c>
      <c r="D98" s="113"/>
      <c r="E98" s="115"/>
      <c r="F98" s="115"/>
      <c r="G98" s="19"/>
      <c r="H98" s="22"/>
    </row>
    <row r="99" spans="1:16" s="81" customFormat="1" ht="43.5" customHeight="1">
      <c r="A99" s="75" t="s">
        <v>139</v>
      </c>
      <c r="B99" s="65" t="s">
        <v>114</v>
      </c>
      <c r="C99" s="76" t="s">
        <v>141</v>
      </c>
      <c r="D99" s="66" t="s">
        <v>142</v>
      </c>
      <c r="F99" s="78"/>
      <c r="G99" s="82"/>
      <c r="H99" s="91"/>
      <c r="I99" s="69"/>
      <c r="J99" s="70" t="str">
        <f ca="1">IF(CELL("protect",$G99)=1,"LOCKED","")</f>
        <v>LOCKED</v>
      </c>
      <c r="K99" s="71" t="str">
        <f>CLEAN(CONCATENATE(TRIM($A99),TRIM($C99),TRIM($D99),TRIM($E99)))</f>
        <v>C055Construction of Asphaltic Concrete PavementsCW 3410-R9</v>
      </c>
      <c r="L99" s="72" t="e">
        <f>MATCH(K99,#REF!,0)</f>
        <v>#REF!</v>
      </c>
      <c r="M99" s="73" t="str">
        <f ca="1">CELL("format",$F99)</f>
        <v>F0</v>
      </c>
      <c r="N99" s="73" t="str">
        <f ca="1">CELL("format",$G99)</f>
        <v>G</v>
      </c>
      <c r="O99" s="73" t="str">
        <f ca="1">CELL("format",$H99)</f>
        <v>C2</v>
      </c>
      <c r="P99" s="80"/>
    </row>
    <row r="100" spans="1:16" s="81" customFormat="1" ht="30" customHeight="1">
      <c r="A100" s="75" t="s">
        <v>143</v>
      </c>
      <c r="B100" s="83" t="s">
        <v>31</v>
      </c>
      <c r="C100" s="76" t="s">
        <v>61</v>
      </c>
      <c r="D100" s="66"/>
      <c r="E100" s="77"/>
      <c r="F100" s="78"/>
      <c r="G100" s="82"/>
      <c r="H100" s="91"/>
      <c r="I100" s="69"/>
      <c r="J100" s="70" t="str">
        <f ca="1">IF(CELL("protect",$G100)=1,"LOCKED","")</f>
        <v>LOCKED</v>
      </c>
      <c r="K100" s="71" t="str">
        <f>CLEAN(CONCATENATE(TRIM($A100),TRIM($C100),TRIM($D100),TRIM($E100)))</f>
        <v>C059Tie-ins and Approaches</v>
      </c>
      <c r="L100" s="72" t="e">
        <f>MATCH(K100,#REF!,0)</f>
        <v>#REF!</v>
      </c>
      <c r="M100" s="73" t="str">
        <f ca="1">CELL("format",$F100)</f>
        <v>F0</v>
      </c>
      <c r="N100" s="73" t="str">
        <f ca="1">CELL("format",$G100)</f>
        <v>G</v>
      </c>
      <c r="O100" s="73" t="str">
        <f ca="1">CELL("format",$H100)</f>
        <v>C2</v>
      </c>
      <c r="P100" s="80"/>
    </row>
    <row r="101" spans="1:16" s="81" customFormat="1" ht="30" customHeight="1">
      <c r="A101" s="75" t="s">
        <v>144</v>
      </c>
      <c r="B101" s="88" t="s">
        <v>102</v>
      </c>
      <c r="C101" s="76" t="s">
        <v>145</v>
      </c>
      <c r="D101" s="66"/>
      <c r="E101" s="77" t="s">
        <v>32</v>
      </c>
      <c r="F101" s="78">
        <v>15</v>
      </c>
      <c r="G101" s="67"/>
      <c r="H101" s="68">
        <f>ROUND(G101*F101,2)</f>
        <v>0</v>
      </c>
      <c r="I101" s="69"/>
      <c r="J101" s="70">
        <f ca="1">IF(CELL("protect",$G101)=1,"LOCKED","")</f>
      </c>
      <c r="K101" s="71" t="str">
        <f>CLEAN(CONCATENATE(TRIM($A101),TRIM($C101),TRIM($D101),TRIM($E101)))</f>
        <v>C062Type IItonne</v>
      </c>
      <c r="L101" s="72" t="e">
        <f>MATCH(K101,#REF!,0)</f>
        <v>#REF!</v>
      </c>
      <c r="M101" s="73" t="str">
        <f ca="1">CELL("format",$F101)</f>
        <v>F0</v>
      </c>
      <c r="N101" s="73" t="str">
        <f ca="1">CELL("format",$G101)</f>
        <v>C2</v>
      </c>
      <c r="O101" s="73" t="str">
        <f ca="1">CELL("format",$H101)</f>
        <v>C2</v>
      </c>
      <c r="P101" s="80"/>
    </row>
    <row r="102" spans="1:16" s="81" customFormat="1" ht="39.75" customHeight="1">
      <c r="A102" s="87" t="s">
        <v>146</v>
      </c>
      <c r="B102" s="65" t="s">
        <v>233</v>
      </c>
      <c r="C102" s="76" t="s">
        <v>147</v>
      </c>
      <c r="D102" s="66" t="s">
        <v>367</v>
      </c>
      <c r="E102" s="77" t="s">
        <v>30</v>
      </c>
      <c r="F102" s="86">
        <v>90</v>
      </c>
      <c r="G102" s="67"/>
      <c r="H102" s="68">
        <f>ROUND(G102*F102,2)</f>
        <v>0</v>
      </c>
      <c r="I102" s="69"/>
      <c r="J102" s="70">
        <f ca="1">IF(CELL("protect",$G102)=1,"LOCKED","")</f>
      </c>
      <c r="K102" s="71" t="str">
        <f>CLEAN(CONCATENATE(TRIM($A102),TRIM($C102),TRIM($D102),TRIM($E102)))</f>
        <v>C068Plain Concrete PavementE10m²</v>
      </c>
      <c r="L102" s="72" t="e">
        <f>MATCH(K102,#REF!,0)</f>
        <v>#REF!</v>
      </c>
      <c r="M102" s="73" t="str">
        <f ca="1">CELL("format",$F102)</f>
        <v>F0</v>
      </c>
      <c r="N102" s="73" t="str">
        <f ca="1">CELL("format",$G102)</f>
        <v>C2</v>
      </c>
      <c r="O102" s="73" t="str">
        <f ca="1">CELL("format",$H102)</f>
        <v>C2</v>
      </c>
      <c r="P102" s="80"/>
    </row>
    <row r="103" spans="1:8" ht="48" customHeight="1">
      <c r="A103" s="19"/>
      <c r="B103" s="6"/>
      <c r="C103" s="99" t="s">
        <v>22</v>
      </c>
      <c r="D103" s="113"/>
      <c r="E103" s="116"/>
      <c r="F103" s="115"/>
      <c r="G103" s="19"/>
      <c r="H103" s="22"/>
    </row>
    <row r="104" spans="1:16" s="74" customFormat="1" ht="30" customHeight="1">
      <c r="A104" s="75" t="s">
        <v>149</v>
      </c>
      <c r="B104" s="65" t="s">
        <v>234</v>
      </c>
      <c r="C104" s="76" t="s">
        <v>150</v>
      </c>
      <c r="D104" s="66" t="s">
        <v>151</v>
      </c>
      <c r="E104" s="77"/>
      <c r="F104" s="90"/>
      <c r="G104" s="82"/>
      <c r="H104" s="91"/>
      <c r="I104" s="69"/>
      <c r="J104" s="70" t="str">
        <f aca="true" ca="1" t="shared" si="25" ref="J104:J121">IF(CELL("protect",$G104)=1,"LOCKED","")</f>
        <v>LOCKED</v>
      </c>
      <c r="K104" s="71" t="str">
        <f aca="true" t="shared" si="26" ref="K104:K119">CLEAN(CONCATENATE(TRIM($A104),TRIM($C104),TRIM($D104),TRIM($E104)))</f>
        <v>E003Catch BasinCW 2130-R12</v>
      </c>
      <c r="L104" s="72" t="e">
        <f>MATCH(K104,#REF!,0)</f>
        <v>#REF!</v>
      </c>
      <c r="M104" s="73" t="str">
        <f aca="true" ca="1" t="shared" si="27" ref="M104:M120">CELL("format",$F104)</f>
        <v>F0</v>
      </c>
      <c r="N104" s="73" t="str">
        <f aca="true" ca="1" t="shared" si="28" ref="N104:N121">CELL("format",$G104)</f>
        <v>G</v>
      </c>
      <c r="O104" s="73" t="str">
        <f aca="true" ca="1" t="shared" si="29" ref="O104:O119">CELL("format",$H104)</f>
        <v>C2</v>
      </c>
      <c r="P104" s="80"/>
    </row>
    <row r="105" spans="1:16" s="74" customFormat="1" ht="30" customHeight="1">
      <c r="A105" s="75" t="s">
        <v>152</v>
      </c>
      <c r="B105" s="83" t="s">
        <v>31</v>
      </c>
      <c r="C105" s="76" t="s">
        <v>342</v>
      </c>
      <c r="D105" s="66"/>
      <c r="E105" s="77" t="s">
        <v>35</v>
      </c>
      <c r="F105" s="90">
        <v>1</v>
      </c>
      <c r="G105" s="67"/>
      <c r="H105" s="68">
        <f>ROUND(G105*F105,2)</f>
        <v>0</v>
      </c>
      <c r="I105" s="69" t="s">
        <v>153</v>
      </c>
      <c r="J105" s="70">
        <f ca="1" t="shared" si="25"/>
      </c>
      <c r="K105" s="71" t="str">
        <f t="shared" si="26"/>
        <v>E004SD-025, 1200 mm deepeach</v>
      </c>
      <c r="L105" s="72" t="e">
        <f>MATCH(K105,#REF!,0)</f>
        <v>#REF!</v>
      </c>
      <c r="M105" s="73" t="str">
        <f ca="1" t="shared" si="27"/>
        <v>F0</v>
      </c>
      <c r="N105" s="73" t="str">
        <f ca="1" t="shared" si="28"/>
        <v>C2</v>
      </c>
      <c r="O105" s="73" t="str">
        <f ca="1" t="shared" si="29"/>
        <v>C2</v>
      </c>
      <c r="P105" s="80"/>
    </row>
    <row r="106" spans="1:21" s="95" customFormat="1" ht="43.5" customHeight="1">
      <c r="A106" s="75" t="s">
        <v>154</v>
      </c>
      <c r="B106" s="65" t="s">
        <v>128</v>
      </c>
      <c r="C106" s="76" t="s">
        <v>156</v>
      </c>
      <c r="D106" s="66" t="s">
        <v>151</v>
      </c>
      <c r="E106" s="77"/>
      <c r="F106" s="90"/>
      <c r="G106" s="82"/>
      <c r="H106" s="91"/>
      <c r="I106" s="91"/>
      <c r="J106" s="70" t="str">
        <f ca="1" t="shared" si="25"/>
        <v>LOCKED</v>
      </c>
      <c r="K106" s="71" t="str">
        <f t="shared" si="26"/>
        <v>E007DRemove and Replace Existing Catch PitCW 2130-R12</v>
      </c>
      <c r="L106" s="72" t="e">
        <f>MATCH(K106,#REF!,0)</f>
        <v>#REF!</v>
      </c>
      <c r="M106" s="73" t="str">
        <f ca="1" t="shared" si="27"/>
        <v>F0</v>
      </c>
      <c r="N106" s="73" t="str">
        <f ca="1" t="shared" si="28"/>
        <v>G</v>
      </c>
      <c r="O106" s="73" t="str">
        <f ca="1" t="shared" si="29"/>
        <v>C2</v>
      </c>
      <c r="P106" s="92"/>
      <c r="Q106" s="93"/>
      <c r="R106" s="93"/>
      <c r="S106" s="92"/>
      <c r="T106" s="94"/>
      <c r="U106" s="92"/>
    </row>
    <row r="107" spans="1:16" s="74" customFormat="1" ht="30" customHeight="1">
      <c r="A107" s="75" t="s">
        <v>157</v>
      </c>
      <c r="B107" s="83" t="s">
        <v>31</v>
      </c>
      <c r="C107" s="76" t="s">
        <v>158</v>
      </c>
      <c r="D107" s="66"/>
      <c r="E107" s="77" t="s">
        <v>35</v>
      </c>
      <c r="F107" s="90">
        <v>1</v>
      </c>
      <c r="G107" s="67"/>
      <c r="H107" s="68">
        <f>ROUND(G107*F107,2)</f>
        <v>0</v>
      </c>
      <c r="I107" s="69"/>
      <c r="J107" s="70">
        <f ca="1" t="shared" si="25"/>
      </c>
      <c r="K107" s="71" t="str">
        <f t="shared" si="26"/>
        <v>E007ESD-023each</v>
      </c>
      <c r="L107" s="72" t="e">
        <f>MATCH(K107,#REF!,0)</f>
        <v>#REF!</v>
      </c>
      <c r="M107" s="73" t="str">
        <f ca="1" t="shared" si="27"/>
        <v>F0</v>
      </c>
      <c r="N107" s="73" t="str">
        <f ca="1" t="shared" si="28"/>
        <v>C2</v>
      </c>
      <c r="O107" s="73" t="str">
        <f ca="1" t="shared" si="29"/>
        <v>C2</v>
      </c>
      <c r="P107" s="80"/>
    </row>
    <row r="108" spans="1:16" s="81" customFormat="1" ht="30" customHeight="1">
      <c r="A108" s="75" t="s">
        <v>159</v>
      </c>
      <c r="B108" s="65" t="s">
        <v>235</v>
      </c>
      <c r="C108" s="76" t="s">
        <v>332</v>
      </c>
      <c r="D108" s="66" t="s">
        <v>151</v>
      </c>
      <c r="E108" s="77"/>
      <c r="F108" s="90"/>
      <c r="G108" s="82"/>
      <c r="H108" s="91"/>
      <c r="I108" s="69"/>
      <c r="J108" s="70" t="str">
        <f ca="1" t="shared" si="25"/>
        <v>LOCKED</v>
      </c>
      <c r="K108" s="71" t="str">
        <f t="shared" si="26"/>
        <v>E008Sewer Service (c/w video inspection)CW 2130-R12</v>
      </c>
      <c r="L108" s="72" t="e">
        <f>MATCH(K108,#REF!,0)</f>
        <v>#REF!</v>
      </c>
      <c r="M108" s="73" t="str">
        <f ca="1" t="shared" si="27"/>
        <v>F0</v>
      </c>
      <c r="N108" s="73" t="str">
        <f ca="1" t="shared" si="28"/>
        <v>G</v>
      </c>
      <c r="O108" s="73" t="str">
        <f ca="1" t="shared" si="29"/>
        <v>C2</v>
      </c>
      <c r="P108" s="80"/>
    </row>
    <row r="109" spans="1:16" s="81" customFormat="1" ht="30" customHeight="1">
      <c r="A109" s="75" t="s">
        <v>161</v>
      </c>
      <c r="B109" s="83" t="s">
        <v>31</v>
      </c>
      <c r="C109" s="76" t="s">
        <v>165</v>
      </c>
      <c r="D109" s="66"/>
      <c r="E109" s="77"/>
      <c r="F109" s="90"/>
      <c r="G109" s="82"/>
      <c r="H109" s="91"/>
      <c r="I109" s="69" t="s">
        <v>162</v>
      </c>
      <c r="J109" s="70" t="str">
        <f ca="1" t="shared" si="25"/>
        <v>LOCKED</v>
      </c>
      <c r="K109" s="71" t="str">
        <f t="shared" si="26"/>
        <v>E009250 mm, PVC</v>
      </c>
      <c r="L109" s="72" t="e">
        <f>MATCH(K109,#REF!,0)</f>
        <v>#REF!</v>
      </c>
      <c r="M109" s="73" t="str">
        <f ca="1" t="shared" si="27"/>
        <v>F0</v>
      </c>
      <c r="N109" s="73" t="str">
        <f ca="1" t="shared" si="28"/>
        <v>G</v>
      </c>
      <c r="O109" s="73" t="str">
        <f ca="1" t="shared" si="29"/>
        <v>C2</v>
      </c>
      <c r="P109" s="80"/>
    </row>
    <row r="110" spans="1:16" s="81" customFormat="1" ht="43.5" customHeight="1">
      <c r="A110" s="75" t="s">
        <v>163</v>
      </c>
      <c r="B110" s="88" t="s">
        <v>102</v>
      </c>
      <c r="C110" s="76" t="s">
        <v>166</v>
      </c>
      <c r="D110" s="66"/>
      <c r="E110" s="77" t="s">
        <v>47</v>
      </c>
      <c r="F110" s="90">
        <v>38</v>
      </c>
      <c r="G110" s="67"/>
      <c r="H110" s="68">
        <f>ROUND(G110*F110,2)</f>
        <v>0</v>
      </c>
      <c r="I110" s="69" t="s">
        <v>164</v>
      </c>
      <c r="J110" s="70">
        <f ca="1" t="shared" si="25"/>
      </c>
      <c r="K110" s="71" t="str">
        <f t="shared" si="26"/>
        <v>E010In a Trench, Class B Type 2 Bedding, Class 2 Backfillm</v>
      </c>
      <c r="L110" s="72" t="e">
        <f>MATCH(K110,#REF!,0)</f>
        <v>#REF!</v>
      </c>
      <c r="M110" s="73" t="str">
        <f ca="1" t="shared" si="27"/>
        <v>F0</v>
      </c>
      <c r="N110" s="73" t="str">
        <f ca="1" t="shared" si="28"/>
        <v>C2</v>
      </c>
      <c r="O110" s="73" t="str">
        <f ca="1" t="shared" si="29"/>
        <v>C2</v>
      </c>
      <c r="P110" s="80"/>
    </row>
    <row r="111" spans="1:16" s="81" customFormat="1" ht="39.75" customHeight="1">
      <c r="A111" s="75" t="s">
        <v>333</v>
      </c>
      <c r="B111" s="65" t="s">
        <v>236</v>
      </c>
      <c r="C111" s="76" t="s">
        <v>334</v>
      </c>
      <c r="D111" s="66" t="s">
        <v>151</v>
      </c>
      <c r="E111" s="77"/>
      <c r="F111" s="90"/>
      <c r="G111" s="82"/>
      <c r="H111" s="91"/>
      <c r="I111" s="69"/>
      <c r="J111" s="70" t="str">
        <f ca="1" t="shared" si="25"/>
        <v>LOCKED</v>
      </c>
      <c r="K111" s="71" t="str">
        <f t="shared" si="26"/>
        <v>E017Sewer Repair - Up to 3.0 Meters LongCW 2130-R12</v>
      </c>
      <c r="L111" s="72" t="e">
        <f>MATCH(K111,#REF!,0)</f>
        <v>#REF!</v>
      </c>
      <c r="M111" s="73" t="str">
        <f ca="1" t="shared" si="27"/>
        <v>F0</v>
      </c>
      <c r="N111" s="73" t="str">
        <f ca="1" t="shared" si="28"/>
        <v>G</v>
      </c>
      <c r="O111" s="73" t="str">
        <f ca="1" t="shared" si="29"/>
        <v>C2</v>
      </c>
      <c r="P111" s="80"/>
    </row>
    <row r="112" spans="1:16" s="81" customFormat="1" ht="30" customHeight="1">
      <c r="A112" s="75" t="s">
        <v>335</v>
      </c>
      <c r="B112" s="83" t="s">
        <v>31</v>
      </c>
      <c r="C112" s="76" t="s">
        <v>338</v>
      </c>
      <c r="D112" s="66"/>
      <c r="E112" s="77"/>
      <c r="F112" s="90"/>
      <c r="G112" s="82"/>
      <c r="H112" s="91"/>
      <c r="I112" s="69" t="s">
        <v>336</v>
      </c>
      <c r="J112" s="70" t="str">
        <f ca="1" t="shared" si="25"/>
        <v>LOCKED</v>
      </c>
      <c r="K112" s="71" t="str">
        <f t="shared" si="26"/>
        <v>E018300 mm</v>
      </c>
      <c r="L112" s="72" t="e">
        <f>MATCH(K112,#REF!,0)</f>
        <v>#REF!</v>
      </c>
      <c r="M112" s="73" t="str">
        <f ca="1" t="shared" si="27"/>
        <v>F0</v>
      </c>
      <c r="N112" s="73" t="str">
        <f ca="1" t="shared" si="28"/>
        <v>G</v>
      </c>
      <c r="O112" s="73" t="str">
        <f ca="1" t="shared" si="29"/>
        <v>C2</v>
      </c>
      <c r="P112" s="80"/>
    </row>
    <row r="113" spans="1:16" s="81" customFormat="1" ht="30" customHeight="1">
      <c r="A113" s="75" t="s">
        <v>337</v>
      </c>
      <c r="B113" s="88" t="s">
        <v>102</v>
      </c>
      <c r="C113" s="76" t="s">
        <v>339</v>
      </c>
      <c r="D113" s="66"/>
      <c r="E113" s="77" t="s">
        <v>35</v>
      </c>
      <c r="F113" s="90">
        <v>1</v>
      </c>
      <c r="G113" s="67"/>
      <c r="H113" s="68">
        <f>ROUND(G113*F113,2)</f>
        <v>0</v>
      </c>
      <c r="I113" s="100"/>
      <c r="J113" s="70">
        <f ca="1" t="shared" si="25"/>
      </c>
      <c r="K113" s="71" t="str">
        <f t="shared" si="26"/>
        <v>E019Class 2 Backfilleach</v>
      </c>
      <c r="L113" s="72" t="e">
        <f>MATCH(K113,#REF!,0)</f>
        <v>#REF!</v>
      </c>
      <c r="M113" s="73" t="str">
        <f ca="1" t="shared" si="27"/>
        <v>F0</v>
      </c>
      <c r="N113" s="73" t="str">
        <f ca="1" t="shared" si="28"/>
        <v>C2</v>
      </c>
      <c r="O113" s="73" t="str">
        <f ca="1" t="shared" si="29"/>
        <v>C2</v>
      </c>
      <c r="P113" s="80"/>
    </row>
    <row r="114" spans="1:16" s="81" customFormat="1" ht="43.5" customHeight="1">
      <c r="A114" s="75" t="s">
        <v>353</v>
      </c>
      <c r="B114" s="65" t="s">
        <v>237</v>
      </c>
      <c r="C114" s="76" t="s">
        <v>354</v>
      </c>
      <c r="D114" s="66" t="s">
        <v>151</v>
      </c>
      <c r="E114" s="77"/>
      <c r="F114" s="90"/>
      <c r="G114" s="82"/>
      <c r="H114" s="91"/>
      <c r="I114" s="69"/>
      <c r="J114" s="70" t="str">
        <f ca="1" t="shared" si="25"/>
        <v>LOCKED</v>
      </c>
      <c r="K114" s="71" t="str">
        <f t="shared" si="26"/>
        <v>E020Sewer Repair - In Addition to First 3.0 MetersCW 2130-R12</v>
      </c>
      <c r="L114" s="72" t="e">
        <f>MATCH(K114,#REF!,0)</f>
        <v>#REF!</v>
      </c>
      <c r="M114" s="73" t="str">
        <f ca="1" t="shared" si="27"/>
        <v>F0</v>
      </c>
      <c r="N114" s="73" t="str">
        <f ca="1" t="shared" si="28"/>
        <v>G</v>
      </c>
      <c r="O114" s="73" t="str">
        <f ca="1" t="shared" si="29"/>
        <v>C2</v>
      </c>
      <c r="P114" s="80"/>
    </row>
    <row r="115" spans="1:16" s="81" customFormat="1" ht="30" customHeight="1">
      <c r="A115" s="75" t="s">
        <v>355</v>
      </c>
      <c r="B115" s="88" t="s">
        <v>31</v>
      </c>
      <c r="C115" s="76" t="s">
        <v>338</v>
      </c>
      <c r="D115" s="66"/>
      <c r="E115" s="77"/>
      <c r="F115" s="90"/>
      <c r="G115" s="82"/>
      <c r="H115" s="91"/>
      <c r="I115" s="69" t="s">
        <v>336</v>
      </c>
      <c r="J115" s="70" t="str">
        <f ca="1" t="shared" si="25"/>
        <v>LOCKED</v>
      </c>
      <c r="K115" s="71" t="str">
        <f t="shared" si="26"/>
        <v>E021300 mm</v>
      </c>
      <c r="L115" s="72" t="e">
        <f>MATCH(K115,#REF!,0)</f>
        <v>#REF!</v>
      </c>
      <c r="M115" s="73" t="str">
        <f ca="1" t="shared" si="27"/>
        <v>F0</v>
      </c>
      <c r="N115" s="73" t="str">
        <f ca="1" t="shared" si="28"/>
        <v>G</v>
      </c>
      <c r="O115" s="73" t="str">
        <f ca="1" t="shared" si="29"/>
        <v>C2</v>
      </c>
      <c r="P115" s="80"/>
    </row>
    <row r="116" spans="1:16" s="81" customFormat="1" ht="30" customHeight="1">
      <c r="A116" s="75" t="s">
        <v>356</v>
      </c>
      <c r="B116" s="88" t="s">
        <v>102</v>
      </c>
      <c r="C116" s="76" t="s">
        <v>339</v>
      </c>
      <c r="D116" s="66"/>
      <c r="E116" s="77" t="s">
        <v>47</v>
      </c>
      <c r="F116" s="90">
        <v>7</v>
      </c>
      <c r="G116" s="67"/>
      <c r="H116" s="68">
        <f>ROUND(G116*F116,2)</f>
        <v>0</v>
      </c>
      <c r="I116" s="69" t="s">
        <v>357</v>
      </c>
      <c r="J116" s="70">
        <f ca="1" t="shared" si="25"/>
      </c>
      <c r="K116" s="71" t="str">
        <f t="shared" si="26"/>
        <v>E022Class 2 Backfillm</v>
      </c>
      <c r="L116" s="72" t="e">
        <f>MATCH(K116,#REF!,0)</f>
        <v>#REF!</v>
      </c>
      <c r="M116" s="73" t="str">
        <f ca="1" t="shared" si="27"/>
        <v>F0</v>
      </c>
      <c r="N116" s="73" t="str">
        <f ca="1" t="shared" si="28"/>
        <v>C2</v>
      </c>
      <c r="O116" s="73" t="str">
        <f ca="1" t="shared" si="29"/>
        <v>C2</v>
      </c>
      <c r="P116" s="80"/>
    </row>
    <row r="117" spans="1:16" s="97" customFormat="1" ht="39.75" customHeight="1">
      <c r="A117" s="75" t="s">
        <v>168</v>
      </c>
      <c r="B117" s="65" t="s">
        <v>238</v>
      </c>
      <c r="C117" s="96" t="s">
        <v>170</v>
      </c>
      <c r="D117" s="66" t="s">
        <v>151</v>
      </c>
      <c r="E117" s="77"/>
      <c r="F117" s="90"/>
      <c r="G117" s="82"/>
      <c r="H117" s="91"/>
      <c r="I117" s="69"/>
      <c r="J117" s="70" t="str">
        <f ca="1" t="shared" si="25"/>
        <v>LOCKED</v>
      </c>
      <c r="K117" s="71" t="str">
        <f t="shared" si="26"/>
        <v>E034Connecting to Existing Catch BasinCW 2130-R12</v>
      </c>
      <c r="L117" s="72" t="e">
        <f>MATCH(K117,#REF!,0)</f>
        <v>#REF!</v>
      </c>
      <c r="M117" s="73" t="str">
        <f ca="1" t="shared" si="27"/>
        <v>F0</v>
      </c>
      <c r="N117" s="73" t="str">
        <f ca="1" t="shared" si="28"/>
        <v>G</v>
      </c>
      <c r="O117" s="73" t="str">
        <f ca="1" t="shared" si="29"/>
        <v>C2</v>
      </c>
      <c r="P117" s="80"/>
    </row>
    <row r="118" spans="1:16" s="97" customFormat="1" ht="30" customHeight="1">
      <c r="A118" s="75" t="s">
        <v>171</v>
      </c>
      <c r="B118" s="83" t="s">
        <v>31</v>
      </c>
      <c r="C118" s="96" t="s">
        <v>173</v>
      </c>
      <c r="D118" s="66"/>
      <c r="E118" s="77" t="s">
        <v>35</v>
      </c>
      <c r="F118" s="90">
        <v>1</v>
      </c>
      <c r="G118" s="67"/>
      <c r="H118" s="68">
        <f>ROUND(G118*F118,2)</f>
        <v>0</v>
      </c>
      <c r="I118" s="69" t="s">
        <v>172</v>
      </c>
      <c r="J118" s="70">
        <f ca="1" t="shared" si="25"/>
      </c>
      <c r="K118" s="71" t="str">
        <f t="shared" si="26"/>
        <v>E035250 mm Drainage Connection Pipeeach</v>
      </c>
      <c r="L118" s="72" t="e">
        <f>MATCH(K118,#REF!,0)</f>
        <v>#REF!</v>
      </c>
      <c r="M118" s="73" t="str">
        <f ca="1" t="shared" si="27"/>
        <v>F0</v>
      </c>
      <c r="N118" s="73" t="str">
        <f ca="1" t="shared" si="28"/>
        <v>C2</v>
      </c>
      <c r="O118" s="73" t="str">
        <f ca="1" t="shared" si="29"/>
        <v>C2</v>
      </c>
      <c r="P118" s="80"/>
    </row>
    <row r="119" spans="1:16" s="81" customFormat="1" ht="30" customHeight="1">
      <c r="A119" s="75" t="s">
        <v>181</v>
      </c>
      <c r="B119" s="65" t="s">
        <v>239</v>
      </c>
      <c r="C119" s="76" t="s">
        <v>182</v>
      </c>
      <c r="D119" s="66" t="s">
        <v>368</v>
      </c>
      <c r="E119" s="77" t="s">
        <v>47</v>
      </c>
      <c r="F119" s="90">
        <v>60</v>
      </c>
      <c r="G119" s="67"/>
      <c r="H119" s="68">
        <f>ROUND(G119*F119,2)</f>
        <v>0</v>
      </c>
      <c r="I119" s="69"/>
      <c r="J119" s="70">
        <f ca="1" t="shared" si="25"/>
      </c>
      <c r="K119" s="71" t="str">
        <f t="shared" si="26"/>
        <v>E051Installation of SubdrainsCW 3120-R4 / E9m</v>
      </c>
      <c r="L119" s="72" t="e">
        <f>MATCH(K119,#REF!,0)</f>
        <v>#REF!</v>
      </c>
      <c r="M119" s="73" t="str">
        <f ca="1" t="shared" si="27"/>
        <v>F0</v>
      </c>
      <c r="N119" s="73" t="str">
        <f ca="1" t="shared" si="28"/>
        <v>C2</v>
      </c>
      <c r="O119" s="73" t="str">
        <f ca="1" t="shared" si="29"/>
        <v>C2</v>
      </c>
      <c r="P119" s="80"/>
    </row>
    <row r="120" spans="1:16" s="81" customFormat="1" ht="50.25" customHeight="1">
      <c r="A120" s="105"/>
      <c r="B120" s="65" t="s">
        <v>240</v>
      </c>
      <c r="C120" s="107" t="s">
        <v>352</v>
      </c>
      <c r="D120" s="108" t="s">
        <v>151</v>
      </c>
      <c r="E120" s="109" t="s">
        <v>62</v>
      </c>
      <c r="F120" s="110">
        <v>0.3</v>
      </c>
      <c r="G120" s="67"/>
      <c r="H120" s="68">
        <f>ROUND(G120*F120,2)</f>
        <v>0</v>
      </c>
      <c r="I120" s="106"/>
      <c r="J120" s="70">
        <f ca="1" t="shared" si="25"/>
      </c>
      <c r="K120" s="71"/>
      <c r="L120" s="72"/>
      <c r="M120" s="73" t="str">
        <f ca="1" t="shared" si="27"/>
        <v>F1</v>
      </c>
      <c r="N120" s="73" t="str">
        <f ca="1" t="shared" si="28"/>
        <v>C2</v>
      </c>
      <c r="O120" s="73"/>
      <c r="P120" s="80"/>
    </row>
    <row r="121" spans="1:16" s="81" customFormat="1" ht="50.25" customHeight="1">
      <c r="A121" s="105"/>
      <c r="B121" s="65" t="s">
        <v>241</v>
      </c>
      <c r="C121" s="76" t="s">
        <v>358</v>
      </c>
      <c r="D121" s="66" t="s">
        <v>151</v>
      </c>
      <c r="E121" s="77" t="s">
        <v>35</v>
      </c>
      <c r="F121" s="110">
        <v>2</v>
      </c>
      <c r="G121" s="67"/>
      <c r="H121" s="68">
        <f>ROUND(G121*F121,2)</f>
        <v>0</v>
      </c>
      <c r="I121" s="106"/>
      <c r="J121" s="70">
        <f ca="1" t="shared" si="25"/>
      </c>
      <c r="K121" s="71"/>
      <c r="L121" s="72"/>
      <c r="M121" s="73"/>
      <c r="N121" s="73" t="str">
        <f ca="1" t="shared" si="28"/>
        <v>C2</v>
      </c>
      <c r="O121" s="73"/>
      <c r="P121" s="80"/>
    </row>
    <row r="122" spans="1:8" ht="36" customHeight="1">
      <c r="A122" s="19"/>
      <c r="B122" s="11"/>
      <c r="C122" s="99" t="s">
        <v>23</v>
      </c>
      <c r="D122" s="113"/>
      <c r="E122" s="116"/>
      <c r="F122" s="115"/>
      <c r="G122" s="19"/>
      <c r="H122" s="22"/>
    </row>
    <row r="123" spans="1:16" s="81" customFormat="1" ht="43.5" customHeight="1">
      <c r="A123" s="75" t="s">
        <v>183</v>
      </c>
      <c r="B123" s="65" t="s">
        <v>242</v>
      </c>
      <c r="C123" s="76" t="s">
        <v>185</v>
      </c>
      <c r="D123" s="66" t="s">
        <v>186</v>
      </c>
      <c r="E123" s="77" t="s">
        <v>35</v>
      </c>
      <c r="F123" s="90">
        <v>1</v>
      </c>
      <c r="G123" s="67"/>
      <c r="H123" s="68">
        <f>ROUND(G123*F123,2)</f>
        <v>0</v>
      </c>
      <c r="I123" s="69"/>
      <c r="J123" s="70">
        <f ca="1">IF(CELL("protect",$G123)=1,"LOCKED","")</f>
      </c>
      <c r="K123" s="71" t="str">
        <f>CLEAN(CONCATENATE(TRIM($A123),TRIM($C123),TRIM($D123),TRIM($E123)))</f>
        <v>F001Adjustment of Catch Basins / Manholes FramesCW 3210-R7each</v>
      </c>
      <c r="L123" s="72" t="e">
        <f>MATCH(K123,#REF!,0)</f>
        <v>#REF!</v>
      </c>
      <c r="M123" s="73" t="str">
        <f ca="1">CELL("format",$F123)</f>
        <v>F0</v>
      </c>
      <c r="N123" s="73" t="str">
        <f ca="1">CELL("format",$G123)</f>
        <v>C2</v>
      </c>
      <c r="O123" s="73" t="str">
        <f ca="1">CELL("format",$H123)</f>
        <v>C2</v>
      </c>
      <c r="P123" s="80"/>
    </row>
    <row r="124" spans="1:8" ht="36" customHeight="1">
      <c r="A124" s="19"/>
      <c r="B124" s="15"/>
      <c r="C124" s="99" t="s">
        <v>24</v>
      </c>
      <c r="D124" s="113"/>
      <c r="E124" s="114"/>
      <c r="F124" s="113"/>
      <c r="G124" s="19"/>
      <c r="H124" s="22"/>
    </row>
    <row r="125" spans="1:16" s="74" customFormat="1" ht="30" customHeight="1">
      <c r="A125" s="87" t="s">
        <v>191</v>
      </c>
      <c r="B125" s="65" t="s">
        <v>243</v>
      </c>
      <c r="C125" s="76" t="s">
        <v>192</v>
      </c>
      <c r="D125" s="66" t="s">
        <v>193</v>
      </c>
      <c r="E125" s="77"/>
      <c r="F125" s="78"/>
      <c r="G125" s="82"/>
      <c r="H125" s="68"/>
      <c r="I125" s="69"/>
      <c r="J125" s="70" t="str">
        <f ca="1">IF(CELL("protect",$G125)=1,"LOCKED","")</f>
        <v>LOCKED</v>
      </c>
      <c r="K125" s="71" t="str">
        <f>CLEAN(CONCATENATE(TRIM($A125),TRIM($C125),TRIM($D125),TRIM($E125)))</f>
        <v>G001SoddingCW 3510-R9</v>
      </c>
      <c r="L125" s="72" t="e">
        <f>MATCH(K125,#REF!,0)</f>
        <v>#REF!</v>
      </c>
      <c r="M125" s="73" t="str">
        <f ca="1">CELL("format",$F125)</f>
        <v>F0</v>
      </c>
      <c r="N125" s="73" t="str">
        <f ca="1">CELL("format",$G125)</f>
        <v>G</v>
      </c>
      <c r="O125" s="73" t="str">
        <f ca="1">CELL("format",$H125)</f>
        <v>C2</v>
      </c>
      <c r="P125" s="80"/>
    </row>
    <row r="126" spans="1:16" s="81" customFormat="1" ht="30" customHeight="1">
      <c r="A126" s="87" t="s">
        <v>197</v>
      </c>
      <c r="B126" s="83" t="s">
        <v>31</v>
      </c>
      <c r="C126" s="76" t="s">
        <v>198</v>
      </c>
      <c r="D126" s="66"/>
      <c r="E126" s="77" t="s">
        <v>30</v>
      </c>
      <c r="F126" s="78">
        <v>35</v>
      </c>
      <c r="G126" s="67"/>
      <c r="H126" s="68">
        <f>ROUND(G126*F126,2)</f>
        <v>0</v>
      </c>
      <c r="I126" s="100"/>
      <c r="J126" s="70">
        <f ca="1">IF(CELL("protect",$G126)=1,"LOCKED","")</f>
      </c>
      <c r="K126" s="71" t="str">
        <f>CLEAN(CONCATENATE(TRIM($A126),TRIM($C126),TRIM($D126),TRIM($E126)))</f>
        <v>G002width &lt; 600 mmm²</v>
      </c>
      <c r="L126" s="72" t="e">
        <f>MATCH(K126,#REF!,0)</f>
        <v>#REF!</v>
      </c>
      <c r="M126" s="73" t="str">
        <f ca="1">CELL("format",$F126)</f>
        <v>F0</v>
      </c>
      <c r="N126" s="73" t="str">
        <f ca="1">CELL("format",$G126)</f>
        <v>C2</v>
      </c>
      <c r="O126" s="73" t="str">
        <f ca="1">CELL("format",$H126)</f>
        <v>C2</v>
      </c>
      <c r="P126" s="80"/>
    </row>
    <row r="127" spans="1:16" s="81" customFormat="1" ht="30" customHeight="1">
      <c r="A127" s="87" t="s">
        <v>194</v>
      </c>
      <c r="B127" s="65" t="s">
        <v>244</v>
      </c>
      <c r="C127" s="76" t="s">
        <v>195</v>
      </c>
      <c r="D127" s="66" t="s">
        <v>196</v>
      </c>
      <c r="E127" s="77" t="s">
        <v>30</v>
      </c>
      <c r="F127" s="78">
        <v>100</v>
      </c>
      <c r="G127" s="67"/>
      <c r="H127" s="68">
        <f>ROUND(G127*F127,2)</f>
        <v>0</v>
      </c>
      <c r="I127" s="69"/>
      <c r="J127" s="70">
        <f ca="1">IF(CELL("protect",$G127)=1,"LOCKED","")</f>
      </c>
      <c r="K127" s="71" t="str">
        <f>CLEAN(CONCATENATE(TRIM($A127),TRIM($C127),TRIM($D127),TRIM($E127)))</f>
        <v>G004SeedingCW 3520-R7m²</v>
      </c>
      <c r="L127" s="72" t="e">
        <f>MATCH(K127,#REF!,0)</f>
        <v>#REF!</v>
      </c>
      <c r="M127" s="73" t="str">
        <f ca="1">CELL("format",$F127)</f>
        <v>F0</v>
      </c>
      <c r="N127" s="73" t="str">
        <f ca="1">CELL("format",$G127)</f>
        <v>C2</v>
      </c>
      <c r="O127" s="73" t="str">
        <f ca="1">CELL("format",$H127)</f>
        <v>C2</v>
      </c>
      <c r="P127" s="80"/>
    </row>
    <row r="128" spans="1:8" s="44" customFormat="1" ht="30" customHeight="1" thickBot="1">
      <c r="A128" s="45"/>
      <c r="B128" s="40" t="str">
        <f>B63</f>
        <v>B</v>
      </c>
      <c r="C128" s="121" t="str">
        <f>C63</f>
        <v>ELM ST./MONTROSE ST. ALLEY - ACADEMY RD. TO WELLINGTON CR. (INCLUDING WELLINGTON CR. SOUTH ALLEY</v>
      </c>
      <c r="D128" s="122"/>
      <c r="E128" s="122"/>
      <c r="F128" s="123"/>
      <c r="G128" s="45" t="s">
        <v>17</v>
      </c>
      <c r="H128" s="45">
        <f>SUM(H63:H127)</f>
        <v>0</v>
      </c>
    </row>
    <row r="129" spans="1:8" s="44" customFormat="1" ht="30" customHeight="1" thickTop="1">
      <c r="A129" s="42"/>
      <c r="B129" s="41" t="s">
        <v>14</v>
      </c>
      <c r="C129" s="118" t="s">
        <v>199</v>
      </c>
      <c r="D129" s="119"/>
      <c r="E129" s="119"/>
      <c r="F129" s="120"/>
      <c r="G129" s="42"/>
      <c r="H129" s="43"/>
    </row>
    <row r="130" spans="1:8" ht="36" customHeight="1">
      <c r="A130" s="19"/>
      <c r="B130" s="15"/>
      <c r="C130" s="117" t="s">
        <v>19</v>
      </c>
      <c r="D130" s="113"/>
      <c r="E130" s="115" t="s">
        <v>2</v>
      </c>
      <c r="F130" s="115" t="s">
        <v>2</v>
      </c>
      <c r="G130" s="19" t="s">
        <v>2</v>
      </c>
      <c r="H130" s="22"/>
    </row>
    <row r="131" spans="1:16" s="74" customFormat="1" ht="30" customHeight="1">
      <c r="A131" s="75" t="s">
        <v>69</v>
      </c>
      <c r="B131" s="65" t="s">
        <v>245</v>
      </c>
      <c r="C131" s="76" t="s">
        <v>71</v>
      </c>
      <c r="D131" s="66" t="s">
        <v>68</v>
      </c>
      <c r="E131" s="77" t="s">
        <v>29</v>
      </c>
      <c r="F131" s="78">
        <v>1105</v>
      </c>
      <c r="G131" s="67"/>
      <c r="H131" s="68">
        <f>ROUND(G131*F131,2)</f>
        <v>0</v>
      </c>
      <c r="I131" s="69"/>
      <c r="J131" s="70">
        <f aca="true" ca="1" t="shared" si="30" ref="J131:J139">IF(CELL("protect",$G131)=1,"LOCKED","")</f>
      </c>
      <c r="K131" s="71" t="str">
        <f aca="true" t="shared" si="31" ref="K131:K139">CLEAN(CONCATENATE(TRIM($A131),TRIM($C131),TRIM($D131),TRIM($E131)))</f>
        <v>A003ExcavationCW 3110-R17m³</v>
      </c>
      <c r="L131" s="72" t="e">
        <f>MATCH(K131,#REF!,0)</f>
        <v>#REF!</v>
      </c>
      <c r="M131" s="73" t="str">
        <f aca="true" ca="1" t="shared" si="32" ref="M131:M139">CELL("format",$F131)</f>
        <v>F0</v>
      </c>
      <c r="N131" s="73" t="str">
        <f aca="true" ca="1" t="shared" si="33" ref="N131:N139">CELL("format",$G131)</f>
        <v>C2</v>
      </c>
      <c r="O131" s="73" t="str">
        <f aca="true" ca="1" t="shared" si="34" ref="O131:O139">CELL("format",$H131)</f>
        <v>C2</v>
      </c>
      <c r="P131" s="80"/>
    </row>
    <row r="132" spans="1:16" s="81" customFormat="1" ht="30" customHeight="1">
      <c r="A132" s="64" t="s">
        <v>72</v>
      </c>
      <c r="B132" s="65" t="s">
        <v>64</v>
      </c>
      <c r="C132" s="76" t="s">
        <v>74</v>
      </c>
      <c r="D132" s="66" t="s">
        <v>68</v>
      </c>
      <c r="E132" s="77" t="s">
        <v>30</v>
      </c>
      <c r="F132" s="78">
        <v>2000</v>
      </c>
      <c r="G132" s="67"/>
      <c r="H132" s="68">
        <f>ROUND(G132*F132,2)</f>
        <v>0</v>
      </c>
      <c r="I132" s="69"/>
      <c r="J132" s="70">
        <f ca="1" t="shared" si="30"/>
      </c>
      <c r="K132" s="71" t="str">
        <f t="shared" si="31"/>
        <v>A004Sub-Grade CompactionCW 3110-R17m²</v>
      </c>
      <c r="L132" s="72" t="e">
        <f>MATCH(K132,#REF!,0)</f>
        <v>#REF!</v>
      </c>
      <c r="M132" s="73" t="str">
        <f ca="1" t="shared" si="32"/>
        <v>F0</v>
      </c>
      <c r="N132" s="73" t="str">
        <f ca="1" t="shared" si="33"/>
        <v>C2</v>
      </c>
      <c r="O132" s="73" t="str">
        <f ca="1" t="shared" si="34"/>
        <v>C2</v>
      </c>
      <c r="P132" s="80"/>
    </row>
    <row r="133" spans="1:16" s="74" customFormat="1" ht="32.25" customHeight="1">
      <c r="A133" s="64" t="s">
        <v>75</v>
      </c>
      <c r="B133" s="65" t="s">
        <v>66</v>
      </c>
      <c r="C133" s="76" t="s">
        <v>77</v>
      </c>
      <c r="D133" s="66" t="s">
        <v>68</v>
      </c>
      <c r="E133" s="77"/>
      <c r="F133" s="78"/>
      <c r="G133" s="82"/>
      <c r="H133" s="68"/>
      <c r="I133" s="69" t="s">
        <v>78</v>
      </c>
      <c r="J133" s="70" t="str">
        <f ca="1" t="shared" si="30"/>
        <v>LOCKED</v>
      </c>
      <c r="K133" s="71" t="str">
        <f t="shared" si="31"/>
        <v>A007Crushed Sub-base MaterialCW 3110-R17</v>
      </c>
      <c r="L133" s="72" t="e">
        <f>MATCH(K133,#REF!,0)</f>
        <v>#REF!</v>
      </c>
      <c r="M133" s="73" t="str">
        <f ca="1" t="shared" si="32"/>
        <v>F0</v>
      </c>
      <c r="N133" s="73" t="str">
        <f ca="1" t="shared" si="33"/>
        <v>G</v>
      </c>
      <c r="O133" s="73" t="str">
        <f ca="1" t="shared" si="34"/>
        <v>C2</v>
      </c>
      <c r="P133" s="80"/>
    </row>
    <row r="134" spans="1:16" s="74" customFormat="1" ht="30" customHeight="1">
      <c r="A134" s="75" t="s">
        <v>359</v>
      </c>
      <c r="B134" s="83" t="s">
        <v>31</v>
      </c>
      <c r="C134" s="76" t="s">
        <v>360</v>
      </c>
      <c r="D134" s="66" t="s">
        <v>2</v>
      </c>
      <c r="E134" s="77" t="s">
        <v>32</v>
      </c>
      <c r="F134" s="78">
        <v>2050</v>
      </c>
      <c r="G134" s="67"/>
      <c r="H134" s="68">
        <f>ROUND(G134*F134,2)</f>
        <v>0</v>
      </c>
      <c r="I134" s="69" t="s">
        <v>81</v>
      </c>
      <c r="J134" s="70">
        <f ca="1" t="shared" si="30"/>
      </c>
      <c r="K134" s="71" t="str">
        <f t="shared" si="31"/>
        <v>A035A100 mmtonne</v>
      </c>
      <c r="L134" s="72" t="e">
        <f>MATCH(K134,#REF!,0)</f>
        <v>#REF!</v>
      </c>
      <c r="M134" s="73" t="str">
        <f ca="1" t="shared" si="32"/>
        <v>F0</v>
      </c>
      <c r="N134" s="73" t="str">
        <f ca="1" t="shared" si="33"/>
        <v>C2</v>
      </c>
      <c r="O134" s="73" t="str">
        <f ca="1" t="shared" si="34"/>
        <v>C2</v>
      </c>
      <c r="P134" s="80"/>
    </row>
    <row r="135" spans="1:16" s="74" customFormat="1" ht="63" customHeight="1">
      <c r="A135" s="64" t="s">
        <v>33</v>
      </c>
      <c r="B135" s="65" t="s">
        <v>246</v>
      </c>
      <c r="C135" s="76" t="s">
        <v>34</v>
      </c>
      <c r="D135" s="66" t="s">
        <v>68</v>
      </c>
      <c r="E135" s="77" t="s">
        <v>29</v>
      </c>
      <c r="F135" s="78">
        <v>140</v>
      </c>
      <c r="G135" s="67"/>
      <c r="H135" s="68">
        <f>ROUND(G135*F135,2)</f>
        <v>0</v>
      </c>
      <c r="I135" s="69" t="s">
        <v>83</v>
      </c>
      <c r="J135" s="70">
        <f ca="1" t="shared" si="30"/>
      </c>
      <c r="K135" s="71" t="str">
        <f t="shared" si="31"/>
        <v>A010Supplying and Placing Base Course MaterialCW 3110-R17m³</v>
      </c>
      <c r="L135" s="72" t="e">
        <f>MATCH(K135,#REF!,0)</f>
        <v>#REF!</v>
      </c>
      <c r="M135" s="73" t="str">
        <f ca="1" t="shared" si="32"/>
        <v>F0</v>
      </c>
      <c r="N135" s="73" t="str">
        <f ca="1" t="shared" si="33"/>
        <v>C2</v>
      </c>
      <c r="O135" s="73" t="str">
        <f ca="1" t="shared" si="34"/>
        <v>C2</v>
      </c>
      <c r="P135" s="80"/>
    </row>
    <row r="136" spans="1:16" s="81" customFormat="1" ht="43.5" customHeight="1">
      <c r="A136" s="64" t="s">
        <v>85</v>
      </c>
      <c r="B136" s="65" t="s">
        <v>247</v>
      </c>
      <c r="C136" s="76" t="s">
        <v>87</v>
      </c>
      <c r="D136" s="66" t="s">
        <v>84</v>
      </c>
      <c r="E136" s="77" t="s">
        <v>30</v>
      </c>
      <c r="F136" s="78">
        <v>1800</v>
      </c>
      <c r="G136" s="67"/>
      <c r="H136" s="68">
        <f>ROUND(G136*F136,2)</f>
        <v>0</v>
      </c>
      <c r="I136" s="69"/>
      <c r="J136" s="70">
        <f ca="1" t="shared" si="30"/>
      </c>
      <c r="K136" s="71" t="str">
        <f t="shared" si="31"/>
        <v>A022Separation Geotextile FabricCW 3130-R4m²</v>
      </c>
      <c r="L136" s="72" t="e">
        <f>MATCH(K136,#REF!,0)</f>
        <v>#REF!</v>
      </c>
      <c r="M136" s="73" t="str">
        <f ca="1" t="shared" si="32"/>
        <v>F0</v>
      </c>
      <c r="N136" s="73" t="str">
        <f ca="1" t="shared" si="33"/>
        <v>C2</v>
      </c>
      <c r="O136" s="73" t="str">
        <f ca="1" t="shared" si="34"/>
        <v>C2</v>
      </c>
      <c r="P136" s="80"/>
    </row>
    <row r="137" spans="1:16" s="85" customFormat="1" ht="43.5" customHeight="1">
      <c r="A137" s="64" t="s">
        <v>88</v>
      </c>
      <c r="B137" s="65" t="s">
        <v>248</v>
      </c>
      <c r="C137" s="76" t="s">
        <v>90</v>
      </c>
      <c r="D137" s="66" t="s">
        <v>91</v>
      </c>
      <c r="E137" s="77" t="s">
        <v>30</v>
      </c>
      <c r="F137" s="78">
        <v>1800</v>
      </c>
      <c r="G137" s="67"/>
      <c r="H137" s="68">
        <f>ROUND(G137*F137,2)</f>
        <v>0</v>
      </c>
      <c r="I137" s="69"/>
      <c r="J137" s="70">
        <f ca="1" t="shared" si="30"/>
      </c>
      <c r="K137" s="71" t="str">
        <f t="shared" si="31"/>
        <v>A022ASupply and Install GeogridCW 3135-R1m²</v>
      </c>
      <c r="L137" s="72" t="e">
        <f>MATCH(K137,#REF!,0)</f>
        <v>#REF!</v>
      </c>
      <c r="M137" s="73" t="str">
        <f ca="1" t="shared" si="32"/>
        <v>F0</v>
      </c>
      <c r="N137" s="73" t="str">
        <f ca="1" t="shared" si="33"/>
        <v>C2</v>
      </c>
      <c r="O137" s="73" t="str">
        <f ca="1" t="shared" si="34"/>
        <v>C2</v>
      </c>
      <c r="P137" s="84"/>
    </row>
    <row r="138" spans="1:16" s="81" customFormat="1" ht="30" customHeight="1">
      <c r="A138" s="75" t="s">
        <v>93</v>
      </c>
      <c r="B138" s="65" t="s">
        <v>249</v>
      </c>
      <c r="C138" s="76" t="s">
        <v>95</v>
      </c>
      <c r="D138" s="66" t="s">
        <v>92</v>
      </c>
      <c r="E138" s="77"/>
      <c r="F138" s="78"/>
      <c r="G138" s="82"/>
      <c r="H138" s="68"/>
      <c r="I138" s="69"/>
      <c r="J138" s="70" t="str">
        <f ca="1" t="shared" si="30"/>
        <v>LOCKED</v>
      </c>
      <c r="K138" s="71" t="str">
        <f t="shared" si="31"/>
        <v>A024Surfacing MaterialCW 3150-R4</v>
      </c>
      <c r="L138" s="72" t="e">
        <f>MATCH(K138,#REF!,0)</f>
        <v>#REF!</v>
      </c>
      <c r="M138" s="73" t="str">
        <f ca="1" t="shared" si="32"/>
        <v>F0</v>
      </c>
      <c r="N138" s="73" t="str">
        <f ca="1" t="shared" si="33"/>
        <v>G</v>
      </c>
      <c r="O138" s="73" t="str">
        <f ca="1" t="shared" si="34"/>
        <v>C2</v>
      </c>
      <c r="P138" s="80"/>
    </row>
    <row r="139" spans="1:16" s="74" customFormat="1" ht="30" customHeight="1">
      <c r="A139" s="75" t="s">
        <v>361</v>
      </c>
      <c r="B139" s="83" t="s">
        <v>31</v>
      </c>
      <c r="C139" s="76" t="s">
        <v>362</v>
      </c>
      <c r="D139" s="66" t="s">
        <v>2</v>
      </c>
      <c r="E139" s="77" t="s">
        <v>32</v>
      </c>
      <c r="F139" s="78">
        <v>13</v>
      </c>
      <c r="G139" s="67"/>
      <c r="H139" s="68">
        <f>ROUND(G139*F139,2)</f>
        <v>0</v>
      </c>
      <c r="I139" s="69"/>
      <c r="J139" s="70">
        <f ca="1" t="shared" si="30"/>
      </c>
      <c r="K139" s="71" t="str">
        <f t="shared" si="31"/>
        <v>A026Limestonetonne</v>
      </c>
      <c r="L139" s="72" t="e">
        <f>MATCH(K139,#REF!,0)</f>
        <v>#REF!</v>
      </c>
      <c r="M139" s="73" t="str">
        <f ca="1" t="shared" si="32"/>
        <v>F0</v>
      </c>
      <c r="N139" s="73" t="str">
        <f ca="1" t="shared" si="33"/>
        <v>C2</v>
      </c>
      <c r="O139" s="73" t="str">
        <f ca="1" t="shared" si="34"/>
        <v>C2</v>
      </c>
      <c r="P139" s="80"/>
    </row>
    <row r="140" spans="1:8" ht="36" customHeight="1">
      <c r="A140" s="19"/>
      <c r="B140" s="15"/>
      <c r="C140" s="99" t="s">
        <v>20</v>
      </c>
      <c r="D140" s="113"/>
      <c r="E140" s="114"/>
      <c r="F140" s="113"/>
      <c r="G140" s="19"/>
      <c r="H140" s="22"/>
    </row>
    <row r="141" spans="1:16" s="74" customFormat="1" ht="30" customHeight="1">
      <c r="A141" s="87" t="s">
        <v>54</v>
      </c>
      <c r="B141" s="65" t="s">
        <v>250</v>
      </c>
      <c r="C141" s="76" t="s">
        <v>55</v>
      </c>
      <c r="D141" s="66" t="s">
        <v>68</v>
      </c>
      <c r="E141" s="77"/>
      <c r="F141" s="78"/>
      <c r="G141" s="82"/>
      <c r="H141" s="68"/>
      <c r="I141" s="69"/>
      <c r="J141" s="70" t="str">
        <f aca="true" ca="1" t="shared" si="35" ref="J141:J157">IF(CELL("protect",$G141)=1,"LOCKED","")</f>
        <v>LOCKED</v>
      </c>
      <c r="K141" s="71" t="str">
        <f aca="true" t="shared" si="36" ref="K141:K157">CLEAN(CONCATENATE(TRIM($A141),TRIM($C141),TRIM($D141),TRIM($E141)))</f>
        <v>B001Pavement RemovalCW 3110-R17</v>
      </c>
      <c r="L141" s="72" t="e">
        <f>MATCH(K141,#REF!,0)</f>
        <v>#REF!</v>
      </c>
      <c r="M141" s="73" t="str">
        <f aca="true" ca="1" t="shared" si="37" ref="M141:M157">CELL("format",$F141)</f>
        <v>F0</v>
      </c>
      <c r="N141" s="73" t="str">
        <f aca="true" ca="1" t="shared" si="38" ref="N141:N157">CELL("format",$G141)</f>
        <v>G</v>
      </c>
      <c r="O141" s="73" t="str">
        <f aca="true" ca="1" t="shared" si="39" ref="O141:O157">CELL("format",$H141)</f>
        <v>C2</v>
      </c>
      <c r="P141" s="80"/>
    </row>
    <row r="142" spans="1:16" s="81" customFormat="1" ht="30" customHeight="1">
      <c r="A142" s="87" t="s">
        <v>56</v>
      </c>
      <c r="B142" s="83" t="s">
        <v>31</v>
      </c>
      <c r="C142" s="76" t="s">
        <v>57</v>
      </c>
      <c r="D142" s="66" t="s">
        <v>2</v>
      </c>
      <c r="E142" s="77" t="s">
        <v>30</v>
      </c>
      <c r="F142" s="78">
        <v>2030</v>
      </c>
      <c r="G142" s="67"/>
      <c r="H142" s="68">
        <f>ROUND(G142*F142,2)</f>
        <v>0</v>
      </c>
      <c r="I142" s="69"/>
      <c r="J142" s="70">
        <f ca="1" t="shared" si="35"/>
      </c>
      <c r="K142" s="71" t="str">
        <f t="shared" si="36"/>
        <v>B002Concrete Pavementm²</v>
      </c>
      <c r="L142" s="72" t="e">
        <f>MATCH(K142,#REF!,0)</f>
        <v>#REF!</v>
      </c>
      <c r="M142" s="73" t="str">
        <f ca="1" t="shared" si="37"/>
        <v>F0</v>
      </c>
      <c r="N142" s="73" t="str">
        <f ca="1" t="shared" si="38"/>
        <v>C2</v>
      </c>
      <c r="O142" s="73" t="str">
        <f ca="1" t="shared" si="39"/>
        <v>C2</v>
      </c>
      <c r="P142" s="80"/>
    </row>
    <row r="143" spans="1:16" s="81" customFormat="1" ht="30" customHeight="1">
      <c r="A143" s="87" t="s">
        <v>37</v>
      </c>
      <c r="B143" s="65" t="s">
        <v>251</v>
      </c>
      <c r="C143" s="76" t="s">
        <v>38</v>
      </c>
      <c r="D143" s="66" t="s">
        <v>96</v>
      </c>
      <c r="E143" s="77"/>
      <c r="F143" s="78"/>
      <c r="G143" s="82"/>
      <c r="H143" s="68"/>
      <c r="I143" s="69"/>
      <c r="J143" s="70" t="str">
        <f ca="1" t="shared" si="35"/>
        <v>LOCKED</v>
      </c>
      <c r="K143" s="71" t="str">
        <f t="shared" si="36"/>
        <v>B094Drilled DowelsCW 3230-R7</v>
      </c>
      <c r="L143" s="72" t="e">
        <f>MATCH(K143,#REF!,0)</f>
        <v>#REF!</v>
      </c>
      <c r="M143" s="73" t="str">
        <f ca="1" t="shared" si="37"/>
        <v>F0</v>
      </c>
      <c r="N143" s="73" t="str">
        <f ca="1" t="shared" si="38"/>
        <v>G</v>
      </c>
      <c r="O143" s="73" t="str">
        <f ca="1" t="shared" si="39"/>
        <v>C2</v>
      </c>
      <c r="P143" s="80"/>
    </row>
    <row r="144" spans="1:16" s="81" customFormat="1" ht="30" customHeight="1">
      <c r="A144" s="87" t="s">
        <v>39</v>
      </c>
      <c r="B144" s="83" t="s">
        <v>31</v>
      </c>
      <c r="C144" s="76" t="s">
        <v>40</v>
      </c>
      <c r="D144" s="66" t="s">
        <v>2</v>
      </c>
      <c r="E144" s="77" t="s">
        <v>35</v>
      </c>
      <c r="F144" s="78">
        <v>40</v>
      </c>
      <c r="G144" s="67"/>
      <c r="H144" s="68">
        <f>ROUND(G144*F144,2)</f>
        <v>0</v>
      </c>
      <c r="I144" s="69"/>
      <c r="J144" s="70">
        <f ca="1" t="shared" si="35"/>
      </c>
      <c r="K144" s="71" t="str">
        <f t="shared" si="36"/>
        <v>B09519.1 mm Diametereach</v>
      </c>
      <c r="L144" s="72" t="e">
        <f>MATCH(K144,#REF!,0)</f>
        <v>#REF!</v>
      </c>
      <c r="M144" s="73" t="str">
        <f ca="1" t="shared" si="37"/>
        <v>F0</v>
      </c>
      <c r="N144" s="73" t="str">
        <f ca="1" t="shared" si="38"/>
        <v>C2</v>
      </c>
      <c r="O144" s="73" t="str">
        <f ca="1" t="shared" si="39"/>
        <v>C2</v>
      </c>
      <c r="P144" s="80"/>
    </row>
    <row r="145" spans="1:16" s="81" customFormat="1" ht="30" customHeight="1">
      <c r="A145" s="87" t="s">
        <v>41</v>
      </c>
      <c r="B145" s="65" t="s">
        <v>140</v>
      </c>
      <c r="C145" s="76" t="s">
        <v>42</v>
      </c>
      <c r="D145" s="66" t="s">
        <v>96</v>
      </c>
      <c r="E145" s="77"/>
      <c r="F145" s="78"/>
      <c r="G145" s="82"/>
      <c r="H145" s="68"/>
      <c r="I145" s="69"/>
      <c r="J145" s="70" t="str">
        <f ca="1" t="shared" si="35"/>
        <v>LOCKED</v>
      </c>
      <c r="K145" s="71" t="str">
        <f t="shared" si="36"/>
        <v>B097Drilled Tie BarsCW 3230-R7</v>
      </c>
      <c r="L145" s="72" t="e">
        <f>MATCH(K145,#REF!,0)</f>
        <v>#REF!</v>
      </c>
      <c r="M145" s="73" t="str">
        <f ca="1" t="shared" si="37"/>
        <v>F0</v>
      </c>
      <c r="N145" s="73" t="str">
        <f ca="1" t="shared" si="38"/>
        <v>G</v>
      </c>
      <c r="O145" s="73" t="str">
        <f ca="1" t="shared" si="39"/>
        <v>C2</v>
      </c>
      <c r="P145" s="80"/>
    </row>
    <row r="146" spans="1:16" s="81" customFormat="1" ht="30" customHeight="1">
      <c r="A146" s="87" t="s">
        <v>43</v>
      </c>
      <c r="B146" s="83" t="s">
        <v>31</v>
      </c>
      <c r="C146" s="76" t="s">
        <v>44</v>
      </c>
      <c r="D146" s="66" t="s">
        <v>2</v>
      </c>
      <c r="E146" s="77" t="s">
        <v>35</v>
      </c>
      <c r="F146" s="78">
        <v>490</v>
      </c>
      <c r="G146" s="67"/>
      <c r="H146" s="68">
        <f>ROUND(G146*F146,2)</f>
        <v>0</v>
      </c>
      <c r="I146" s="69"/>
      <c r="J146" s="70">
        <f ca="1" t="shared" si="35"/>
      </c>
      <c r="K146" s="71" t="str">
        <f t="shared" si="36"/>
        <v>B09820 M Deformed Tie Bareach</v>
      </c>
      <c r="L146" s="72" t="e">
        <f>MATCH(K146,#REF!,0)</f>
        <v>#REF!</v>
      </c>
      <c r="M146" s="73" t="str">
        <f ca="1" t="shared" si="37"/>
        <v>F0</v>
      </c>
      <c r="N146" s="73" t="str">
        <f ca="1" t="shared" si="38"/>
        <v>C2</v>
      </c>
      <c r="O146" s="73" t="str">
        <f ca="1" t="shared" si="39"/>
        <v>C2</v>
      </c>
      <c r="P146" s="80"/>
    </row>
    <row r="147" spans="1:16" s="74" customFormat="1" ht="43.5" customHeight="1">
      <c r="A147" s="87" t="s">
        <v>97</v>
      </c>
      <c r="B147" s="65" t="s">
        <v>148</v>
      </c>
      <c r="C147" s="76" t="s">
        <v>45</v>
      </c>
      <c r="D147" s="66" t="s">
        <v>98</v>
      </c>
      <c r="E147" s="77"/>
      <c r="F147" s="78"/>
      <c r="G147" s="82"/>
      <c r="H147" s="68"/>
      <c r="I147" s="69"/>
      <c r="J147" s="70" t="str">
        <f ca="1" t="shared" si="35"/>
        <v>LOCKED</v>
      </c>
      <c r="K147" s="71" t="str">
        <f t="shared" si="36"/>
        <v>B114rlMiscellaneous Concrete Slab RenewalCW 3235-R9</v>
      </c>
      <c r="L147" s="72" t="e">
        <f>MATCH(K147,#REF!,0)</f>
        <v>#REF!</v>
      </c>
      <c r="M147" s="73" t="str">
        <f ca="1" t="shared" si="37"/>
        <v>F0</v>
      </c>
      <c r="N147" s="73" t="str">
        <f ca="1" t="shared" si="38"/>
        <v>G</v>
      </c>
      <c r="O147" s="73" t="str">
        <f ca="1" t="shared" si="39"/>
        <v>C2</v>
      </c>
      <c r="P147" s="80"/>
    </row>
    <row r="148" spans="1:16" s="81" customFormat="1" ht="30" customHeight="1">
      <c r="A148" s="87" t="s">
        <v>99</v>
      </c>
      <c r="B148" s="83" t="s">
        <v>31</v>
      </c>
      <c r="C148" s="76" t="s">
        <v>100</v>
      </c>
      <c r="D148" s="66" t="s">
        <v>46</v>
      </c>
      <c r="E148" s="77"/>
      <c r="F148" s="78"/>
      <c r="G148" s="82"/>
      <c r="H148" s="68"/>
      <c r="I148" s="69"/>
      <c r="J148" s="70" t="str">
        <f ca="1" t="shared" si="35"/>
        <v>LOCKED</v>
      </c>
      <c r="K148" s="71" t="str">
        <f t="shared" si="36"/>
        <v>B118rl100 mm SidewalkSD-228A</v>
      </c>
      <c r="L148" s="72" t="e">
        <f>MATCH(K148,#REF!,0)</f>
        <v>#REF!</v>
      </c>
      <c r="M148" s="73" t="str">
        <f ca="1" t="shared" si="37"/>
        <v>F0</v>
      </c>
      <c r="N148" s="73" t="str">
        <f ca="1" t="shared" si="38"/>
        <v>G</v>
      </c>
      <c r="O148" s="73" t="str">
        <f ca="1" t="shared" si="39"/>
        <v>C2</v>
      </c>
      <c r="P148" s="80"/>
    </row>
    <row r="149" spans="1:16" s="81" customFormat="1" ht="30" customHeight="1">
      <c r="A149" s="87" t="s">
        <v>101</v>
      </c>
      <c r="B149" s="88" t="s">
        <v>102</v>
      </c>
      <c r="C149" s="76" t="s">
        <v>103</v>
      </c>
      <c r="D149" s="66"/>
      <c r="E149" s="77" t="s">
        <v>30</v>
      </c>
      <c r="F149" s="78">
        <v>15</v>
      </c>
      <c r="G149" s="67"/>
      <c r="H149" s="68">
        <f>ROUND(G149*F149,2)</f>
        <v>0</v>
      </c>
      <c r="I149" s="89"/>
      <c r="J149" s="70">
        <f ca="1" t="shared" si="35"/>
      </c>
      <c r="K149" s="71" t="str">
        <f t="shared" si="36"/>
        <v>B119rlLess than 5 sq.m.m²</v>
      </c>
      <c r="L149" s="72" t="e">
        <f>MATCH(K149,#REF!,0)</f>
        <v>#REF!</v>
      </c>
      <c r="M149" s="73" t="str">
        <f ca="1" t="shared" si="37"/>
        <v>F0</v>
      </c>
      <c r="N149" s="73" t="str">
        <f ca="1" t="shared" si="38"/>
        <v>C2</v>
      </c>
      <c r="O149" s="73" t="str">
        <f ca="1" t="shared" si="39"/>
        <v>C2</v>
      </c>
      <c r="P149" s="80"/>
    </row>
    <row r="150" spans="1:16" s="81" customFormat="1" ht="30" customHeight="1">
      <c r="A150" s="87" t="s">
        <v>104</v>
      </c>
      <c r="B150" s="88" t="s">
        <v>105</v>
      </c>
      <c r="C150" s="76" t="s">
        <v>106</v>
      </c>
      <c r="D150" s="66"/>
      <c r="E150" s="77" t="s">
        <v>30</v>
      </c>
      <c r="F150" s="78">
        <v>8</v>
      </c>
      <c r="G150" s="67"/>
      <c r="H150" s="68">
        <f>ROUND(G150*F150,2)</f>
        <v>0</v>
      </c>
      <c r="I150" s="69"/>
      <c r="J150" s="70">
        <f ca="1" t="shared" si="35"/>
      </c>
      <c r="K150" s="71" t="str">
        <f t="shared" si="36"/>
        <v>B120rl5 sq.m. to 20 sq.m.m²</v>
      </c>
      <c r="L150" s="72" t="e">
        <f>MATCH(K150,#REF!,0)</f>
        <v>#REF!</v>
      </c>
      <c r="M150" s="73" t="str">
        <f ca="1" t="shared" si="37"/>
        <v>F0</v>
      </c>
      <c r="N150" s="73" t="str">
        <f ca="1" t="shared" si="38"/>
        <v>C2</v>
      </c>
      <c r="O150" s="73" t="str">
        <f ca="1" t="shared" si="39"/>
        <v>C2</v>
      </c>
      <c r="P150" s="80"/>
    </row>
    <row r="151" spans="1:16" s="74" customFormat="1" ht="30" customHeight="1">
      <c r="A151" s="87" t="s">
        <v>107</v>
      </c>
      <c r="B151" s="65" t="s">
        <v>252</v>
      </c>
      <c r="C151" s="76" t="s">
        <v>109</v>
      </c>
      <c r="D151" s="66" t="s">
        <v>110</v>
      </c>
      <c r="E151" s="77"/>
      <c r="F151" s="78"/>
      <c r="G151" s="82"/>
      <c r="H151" s="68"/>
      <c r="I151" s="69"/>
      <c r="J151" s="70" t="str">
        <f ca="1" t="shared" si="35"/>
        <v>LOCKED</v>
      </c>
      <c r="K151" s="71" t="str">
        <f t="shared" si="36"/>
        <v>B126rConcrete Curb RemovalCW 3240-R10</v>
      </c>
      <c r="L151" s="72" t="e">
        <f>MATCH(K151,#REF!,0)</f>
        <v>#REF!</v>
      </c>
      <c r="M151" s="73" t="str">
        <f ca="1" t="shared" si="37"/>
        <v>F0</v>
      </c>
      <c r="N151" s="73" t="str">
        <f ca="1" t="shared" si="38"/>
        <v>G</v>
      </c>
      <c r="O151" s="73" t="str">
        <f ca="1" t="shared" si="39"/>
        <v>C2</v>
      </c>
      <c r="P151" s="80"/>
    </row>
    <row r="152" spans="1:16" s="81" customFormat="1" ht="30" customHeight="1">
      <c r="A152" s="87" t="s">
        <v>111</v>
      </c>
      <c r="B152" s="83" t="s">
        <v>31</v>
      </c>
      <c r="C152" s="76" t="s">
        <v>202</v>
      </c>
      <c r="D152" s="66" t="s">
        <v>2</v>
      </c>
      <c r="E152" s="77" t="s">
        <v>47</v>
      </c>
      <c r="F152" s="78">
        <v>24</v>
      </c>
      <c r="G152" s="67"/>
      <c r="H152" s="68">
        <f>ROUND(G152*F152,2)</f>
        <v>0</v>
      </c>
      <c r="I152" s="69" t="s">
        <v>112</v>
      </c>
      <c r="J152" s="70">
        <f ca="1" t="shared" si="35"/>
      </c>
      <c r="K152" s="71" t="str">
        <f t="shared" si="36"/>
        <v>B127rBarrier Integralm</v>
      </c>
      <c r="L152" s="72" t="e">
        <f>MATCH(K152,#REF!,0)</f>
        <v>#REF!</v>
      </c>
      <c r="M152" s="73" t="str">
        <f ca="1" t="shared" si="37"/>
        <v>F0</v>
      </c>
      <c r="N152" s="73" t="str">
        <f ca="1" t="shared" si="38"/>
        <v>C2</v>
      </c>
      <c r="O152" s="73" t="str">
        <f ca="1" t="shared" si="39"/>
        <v>C2</v>
      </c>
      <c r="P152" s="80"/>
    </row>
    <row r="153" spans="1:16" s="81" customFormat="1" ht="30" customHeight="1">
      <c r="A153" s="87" t="s">
        <v>113</v>
      </c>
      <c r="B153" s="65" t="s">
        <v>253</v>
      </c>
      <c r="C153" s="76" t="s">
        <v>115</v>
      </c>
      <c r="D153" s="66" t="s">
        <v>110</v>
      </c>
      <c r="E153" s="77"/>
      <c r="F153" s="78"/>
      <c r="G153" s="82"/>
      <c r="H153" s="68"/>
      <c r="I153" s="69"/>
      <c r="J153" s="70" t="str">
        <f ca="1" t="shared" si="35"/>
        <v>LOCKED</v>
      </c>
      <c r="K153" s="71" t="str">
        <f t="shared" si="36"/>
        <v>B135iConcrete Curb InstallationCW 3240-R10</v>
      </c>
      <c r="L153" s="72" t="e">
        <f>MATCH(K153,#REF!,0)</f>
        <v>#REF!</v>
      </c>
      <c r="M153" s="73" t="str">
        <f ca="1" t="shared" si="37"/>
        <v>F0</v>
      </c>
      <c r="N153" s="73" t="str">
        <f ca="1" t="shared" si="38"/>
        <v>G</v>
      </c>
      <c r="O153" s="73" t="str">
        <f ca="1" t="shared" si="39"/>
        <v>C2</v>
      </c>
      <c r="P153" s="80"/>
    </row>
    <row r="154" spans="1:16" s="81" customFormat="1" ht="30" customHeight="1">
      <c r="A154" s="87" t="s">
        <v>116</v>
      </c>
      <c r="B154" s="83" t="s">
        <v>31</v>
      </c>
      <c r="C154" s="76" t="s">
        <v>126</v>
      </c>
      <c r="D154" s="66" t="s">
        <v>117</v>
      </c>
      <c r="E154" s="77" t="s">
        <v>47</v>
      </c>
      <c r="F154" s="78">
        <v>2</v>
      </c>
      <c r="G154" s="67"/>
      <c r="H154" s="68">
        <f>ROUND(G154*F154,2)</f>
        <v>0</v>
      </c>
      <c r="I154" s="69" t="s">
        <v>118</v>
      </c>
      <c r="J154" s="70">
        <f ca="1" t="shared" si="35"/>
      </c>
      <c r="K154" s="71" t="str">
        <f t="shared" si="36"/>
        <v>B138iBarrier (150 mm reveal ht, Integral)SD-204m</v>
      </c>
      <c r="L154" s="72" t="e">
        <f>MATCH(K154,#REF!,0)</f>
        <v>#REF!</v>
      </c>
      <c r="M154" s="73" t="str">
        <f ca="1" t="shared" si="37"/>
        <v>F0</v>
      </c>
      <c r="N154" s="73" t="str">
        <f ca="1" t="shared" si="38"/>
        <v>C2</v>
      </c>
      <c r="O154" s="73" t="str">
        <f ca="1" t="shared" si="39"/>
        <v>C2</v>
      </c>
      <c r="P154" s="80"/>
    </row>
    <row r="155" spans="1:16" s="81" customFormat="1" ht="30" customHeight="1">
      <c r="A155" s="87" t="s">
        <v>120</v>
      </c>
      <c r="B155" s="83" t="s">
        <v>36</v>
      </c>
      <c r="C155" s="76" t="s">
        <v>127</v>
      </c>
      <c r="D155" s="66" t="s">
        <v>119</v>
      </c>
      <c r="E155" s="77" t="s">
        <v>47</v>
      </c>
      <c r="F155" s="78">
        <v>12</v>
      </c>
      <c r="G155" s="67"/>
      <c r="H155" s="68">
        <f>ROUND(G155*F155,2)</f>
        <v>0</v>
      </c>
      <c r="I155" s="69" t="s">
        <v>118</v>
      </c>
      <c r="J155" s="70">
        <f ca="1" t="shared" si="35"/>
      </c>
      <c r="K155" s="71" t="str">
        <f t="shared" si="36"/>
        <v>B140iModified Barrier (180 mm reveal ht, Integral)SD-203Bm</v>
      </c>
      <c r="L155" s="72" t="e">
        <f>MATCH(K155,#REF!,0)</f>
        <v>#REF!</v>
      </c>
      <c r="M155" s="73" t="str">
        <f ca="1" t="shared" si="37"/>
        <v>F0</v>
      </c>
      <c r="N155" s="73" t="str">
        <f ca="1" t="shared" si="38"/>
        <v>C2</v>
      </c>
      <c r="O155" s="73" t="str">
        <f ca="1" t="shared" si="39"/>
        <v>C2</v>
      </c>
      <c r="P155" s="80"/>
    </row>
    <row r="156" spans="1:16" s="81" customFormat="1" ht="30" customHeight="1">
      <c r="A156" s="87" t="s">
        <v>123</v>
      </c>
      <c r="B156" s="83" t="s">
        <v>48</v>
      </c>
      <c r="C156" s="76" t="s">
        <v>124</v>
      </c>
      <c r="D156" s="66" t="s">
        <v>125</v>
      </c>
      <c r="E156" s="77" t="s">
        <v>47</v>
      </c>
      <c r="F156" s="78">
        <v>10</v>
      </c>
      <c r="G156" s="67"/>
      <c r="H156" s="68">
        <f>ROUND(G156*F156,2)</f>
        <v>0</v>
      </c>
      <c r="I156" s="69"/>
      <c r="J156" s="70">
        <f ca="1" t="shared" si="35"/>
      </c>
      <c r="K156" s="71" t="str">
        <f t="shared" si="36"/>
        <v>B150iCurb Ramp (8-12 mm reveal ht, Integral)SD-229A,B,Cm</v>
      </c>
      <c r="L156" s="72" t="e">
        <f>MATCH(K156,#REF!,0)</f>
        <v>#REF!</v>
      </c>
      <c r="M156" s="73" t="str">
        <f ca="1" t="shared" si="37"/>
        <v>F0</v>
      </c>
      <c r="N156" s="73" t="str">
        <f ca="1" t="shared" si="38"/>
        <v>C2</v>
      </c>
      <c r="O156" s="73" t="str">
        <f ca="1" t="shared" si="39"/>
        <v>C2</v>
      </c>
      <c r="P156" s="80"/>
    </row>
    <row r="157" spans="1:16" s="81" customFormat="1" ht="43.5" customHeight="1">
      <c r="A157" s="87" t="s">
        <v>49</v>
      </c>
      <c r="B157" s="65" t="s">
        <v>254</v>
      </c>
      <c r="C157" s="76" t="s">
        <v>50</v>
      </c>
      <c r="D157" s="66" t="s">
        <v>129</v>
      </c>
      <c r="E157" s="77" t="s">
        <v>30</v>
      </c>
      <c r="F157" s="78">
        <v>3</v>
      </c>
      <c r="G157" s="67"/>
      <c r="H157" s="68">
        <f>ROUND(G157*F157,2)</f>
        <v>0</v>
      </c>
      <c r="I157" s="69"/>
      <c r="J157" s="70">
        <f ca="1" t="shared" si="35"/>
      </c>
      <c r="K157" s="71" t="str">
        <f t="shared" si="36"/>
        <v>B189Regrading Existing Interlocking Paving StonesCW 3330-R5m²</v>
      </c>
      <c r="L157" s="72" t="e">
        <f>MATCH(K157,#REF!,0)</f>
        <v>#REF!</v>
      </c>
      <c r="M157" s="73" t="str">
        <f ca="1" t="shared" si="37"/>
        <v>F0</v>
      </c>
      <c r="N157" s="73" t="str">
        <f ca="1" t="shared" si="38"/>
        <v>C2</v>
      </c>
      <c r="O157" s="73" t="str">
        <f ca="1" t="shared" si="39"/>
        <v>C2</v>
      </c>
      <c r="P157" s="80"/>
    </row>
    <row r="158" spans="1:8" ht="36" customHeight="1">
      <c r="A158" s="19"/>
      <c r="B158" s="6"/>
      <c r="C158" s="99" t="s">
        <v>21</v>
      </c>
      <c r="D158" s="113"/>
      <c r="E158" s="115"/>
      <c r="F158" s="115"/>
      <c r="G158" s="19"/>
      <c r="H158" s="22"/>
    </row>
    <row r="159" spans="1:16" s="74" customFormat="1" ht="43.5" customHeight="1">
      <c r="A159" s="75" t="s">
        <v>63</v>
      </c>
      <c r="B159" s="65" t="s">
        <v>255</v>
      </c>
      <c r="C159" s="76" t="s">
        <v>65</v>
      </c>
      <c r="D159" s="66" t="s">
        <v>130</v>
      </c>
      <c r="E159" s="77"/>
      <c r="F159" s="90"/>
      <c r="G159" s="82"/>
      <c r="H159" s="91"/>
      <c r="I159" s="89"/>
      <c r="J159" s="70" t="str">
        <f ca="1">IF(CELL("protect",$G159)=1,"LOCKED","")</f>
        <v>LOCKED</v>
      </c>
      <c r="K159" s="71" t="str">
        <f>CLEAN(CONCATENATE(TRIM($A159),TRIM($C159),TRIM($D159),TRIM($E159)))</f>
        <v>C019Concrete Pavements for Early OpeningCW 3310-R14</v>
      </c>
      <c r="L159" s="72" t="e">
        <f>MATCH(K159,#REF!,0)</f>
        <v>#REF!</v>
      </c>
      <c r="M159" s="73" t="str">
        <f ca="1">CELL("format",$F159)</f>
        <v>F0</v>
      </c>
      <c r="N159" s="73" t="str">
        <f ca="1">CELL("format",$G159)</f>
        <v>G</v>
      </c>
      <c r="O159" s="73" t="str">
        <f ca="1">CELL("format",$H159)</f>
        <v>C2</v>
      </c>
      <c r="P159" s="80"/>
    </row>
    <row r="160" spans="1:16" s="74" customFormat="1" ht="54.75" customHeight="1">
      <c r="A160" s="75" t="s">
        <v>131</v>
      </c>
      <c r="B160" s="83" t="s">
        <v>31</v>
      </c>
      <c r="C160" s="76" t="s">
        <v>133</v>
      </c>
      <c r="D160" s="66"/>
      <c r="E160" s="77" t="s">
        <v>30</v>
      </c>
      <c r="F160" s="90">
        <v>1670</v>
      </c>
      <c r="G160" s="67"/>
      <c r="H160" s="68">
        <f>ROUND(G160*F160,2)</f>
        <v>0</v>
      </c>
      <c r="I160" s="79" t="s">
        <v>132</v>
      </c>
      <c r="J160" s="70">
        <f ca="1">IF(CELL("protect",$G160)=1,"LOCKED","")</f>
      </c>
      <c r="K160" s="71" t="str">
        <f>CLEAN(CONCATENATE(TRIM($A160),TRIM($C160),TRIM($D160),TRIM($E160)))</f>
        <v>C029Construction of 150 mm Concrete Pavement for Early Opening 72 Hour (Reinforced)m²</v>
      </c>
      <c r="L160" s="72" t="e">
        <f>MATCH(K160,#REF!,0)</f>
        <v>#REF!</v>
      </c>
      <c r="M160" s="73" t="str">
        <f ca="1">CELL("format",$F160)</f>
        <v>F0</v>
      </c>
      <c r="N160" s="73" t="str">
        <f ca="1">CELL("format",$G160)</f>
        <v>C2</v>
      </c>
      <c r="O160" s="73" t="str">
        <f ca="1">CELL("format",$H160)</f>
        <v>C2</v>
      </c>
      <c r="P160" s="80"/>
    </row>
    <row r="161" spans="1:16" s="74" customFormat="1" ht="43.5" customHeight="1">
      <c r="A161" s="75" t="s">
        <v>51</v>
      </c>
      <c r="B161" s="65" t="s">
        <v>256</v>
      </c>
      <c r="C161" s="76" t="s">
        <v>52</v>
      </c>
      <c r="D161" s="66" t="s">
        <v>130</v>
      </c>
      <c r="E161" s="77"/>
      <c r="F161" s="90"/>
      <c r="G161" s="82"/>
      <c r="H161" s="91"/>
      <c r="I161" s="69"/>
      <c r="J161" s="70" t="str">
        <f ca="1">IF(CELL("protect",$G161)=1,"LOCKED","")</f>
        <v>LOCKED</v>
      </c>
      <c r="K161" s="71" t="str">
        <f>CLEAN(CONCATENATE(TRIM($A161),TRIM($C161),TRIM($D161),TRIM($E161)))</f>
        <v>C032Concrete Curbs, Curb and Gutter, and Splash StripsCW 3310-R14</v>
      </c>
      <c r="L161" s="72" t="e">
        <f>MATCH(K161,#REF!,0)</f>
        <v>#REF!</v>
      </c>
      <c r="M161" s="73" t="str">
        <f ca="1">CELL("format",$F161)</f>
        <v>F0</v>
      </c>
      <c r="N161" s="73" t="str">
        <f ca="1">CELL("format",$G161)</f>
        <v>G</v>
      </c>
      <c r="O161" s="73" t="str">
        <f ca="1">CELL("format",$H161)</f>
        <v>C2</v>
      </c>
      <c r="P161" s="80"/>
    </row>
    <row r="162" spans="1:16" s="81" customFormat="1" ht="43.5" customHeight="1">
      <c r="A162" s="75" t="s">
        <v>134</v>
      </c>
      <c r="B162" s="83" t="s">
        <v>31</v>
      </c>
      <c r="C162" s="76" t="s">
        <v>135</v>
      </c>
      <c r="D162" s="66" t="s">
        <v>121</v>
      </c>
      <c r="E162" s="77" t="s">
        <v>47</v>
      </c>
      <c r="F162" s="78">
        <v>6</v>
      </c>
      <c r="G162" s="67"/>
      <c r="H162" s="68">
        <f>ROUND(G162*F162,2)</f>
        <v>0</v>
      </c>
      <c r="I162" s="69" t="s">
        <v>136</v>
      </c>
      <c r="J162" s="70">
        <f ca="1">IF(CELL("protect",$G162)=1,"LOCKED","")</f>
      </c>
      <c r="K162" s="71" t="str">
        <f>CLEAN(CONCATENATE(TRIM($A162),TRIM($C162),TRIM($D162),TRIM($E162)))</f>
        <v>C044Construction of Lip Curb (75 mm ht, Integral)SD-202Am</v>
      </c>
      <c r="L162" s="72" t="e">
        <f>MATCH(K162,#REF!,0)</f>
        <v>#REF!</v>
      </c>
      <c r="M162" s="73" t="str">
        <f ca="1">CELL("format",$F162)</f>
        <v>F0</v>
      </c>
      <c r="N162" s="73" t="str">
        <f ca="1">CELL("format",$G162)</f>
        <v>C2</v>
      </c>
      <c r="O162" s="73" t="str">
        <f ca="1">CELL("format",$H162)</f>
        <v>C2</v>
      </c>
      <c r="P162" s="80"/>
    </row>
    <row r="163" spans="1:16" s="81" customFormat="1" ht="43.5" customHeight="1">
      <c r="A163" s="75" t="s">
        <v>137</v>
      </c>
      <c r="B163" s="83" t="s">
        <v>36</v>
      </c>
      <c r="C163" s="76" t="s">
        <v>138</v>
      </c>
      <c r="D163" s="66" t="s">
        <v>122</v>
      </c>
      <c r="E163" s="77" t="s">
        <v>47</v>
      </c>
      <c r="F163" s="78">
        <v>3</v>
      </c>
      <c r="G163" s="67"/>
      <c r="H163" s="68">
        <f>ROUND(G163*F163,2)</f>
        <v>0</v>
      </c>
      <c r="I163" s="69" t="s">
        <v>136</v>
      </c>
      <c r="J163" s="70">
        <f ca="1">IF(CELL("protect",$G163)=1,"LOCKED","")</f>
      </c>
      <c r="K163" s="71" t="str">
        <f>CLEAN(CONCATENATE(TRIM($A163),TRIM($C163),TRIM($D163),TRIM($E163)))</f>
        <v>C045Construction of Lip Curb (40 mm ht, Integral)SD-202Bm</v>
      </c>
      <c r="L163" s="72" t="e">
        <f>MATCH(K163,#REF!,0)</f>
        <v>#REF!</v>
      </c>
      <c r="M163" s="73" t="str">
        <f ca="1">CELL("format",$F163)</f>
        <v>F0</v>
      </c>
      <c r="N163" s="73" t="str">
        <f ca="1">CELL("format",$G163)</f>
        <v>C2</v>
      </c>
      <c r="O163" s="73" t="str">
        <f ca="1">CELL("format",$H163)</f>
        <v>C2</v>
      </c>
      <c r="P163" s="80"/>
    </row>
    <row r="164" spans="1:8" ht="36" customHeight="1">
      <c r="A164" s="19"/>
      <c r="B164" s="6"/>
      <c r="C164" s="99" t="s">
        <v>340</v>
      </c>
      <c r="D164" s="113"/>
      <c r="E164" s="115"/>
      <c r="F164" s="115"/>
      <c r="G164" s="19"/>
      <c r="H164" s="22"/>
    </row>
    <row r="165" spans="1:16" s="81" customFormat="1" ht="43.5" customHeight="1">
      <c r="A165" s="75" t="s">
        <v>139</v>
      </c>
      <c r="B165" s="65" t="s">
        <v>257</v>
      </c>
      <c r="C165" s="76" t="s">
        <v>141</v>
      </c>
      <c r="D165" s="66" t="s">
        <v>142</v>
      </c>
      <c r="F165" s="78"/>
      <c r="G165" s="82"/>
      <c r="H165" s="91"/>
      <c r="I165" s="69"/>
      <c r="J165" s="70" t="str">
        <f ca="1">IF(CELL("protect",$G165)=1,"LOCKED","")</f>
        <v>LOCKED</v>
      </c>
      <c r="K165" s="71" t="str">
        <f>CLEAN(CONCATENATE(TRIM($A165),TRIM($C165),TRIM($D165),TRIM($E165)))</f>
        <v>C055Construction of Asphaltic Concrete PavementsCW 3410-R9</v>
      </c>
      <c r="L165" s="72" t="e">
        <f>MATCH(K165,#REF!,0)</f>
        <v>#REF!</v>
      </c>
      <c r="M165" s="73" t="str">
        <f ca="1">CELL("format",$F165)</f>
        <v>F0</v>
      </c>
      <c r="N165" s="73" t="str">
        <f ca="1">CELL("format",$G165)</f>
        <v>G</v>
      </c>
      <c r="O165" s="73" t="str">
        <f ca="1">CELL("format",$H165)</f>
        <v>C2</v>
      </c>
      <c r="P165" s="80"/>
    </row>
    <row r="166" spans="1:16" s="81" customFormat="1" ht="30" customHeight="1">
      <c r="A166" s="75" t="s">
        <v>143</v>
      </c>
      <c r="B166" s="83" t="s">
        <v>31</v>
      </c>
      <c r="C166" s="76" t="s">
        <v>61</v>
      </c>
      <c r="D166" s="66"/>
      <c r="E166" s="77"/>
      <c r="F166" s="78"/>
      <c r="G166" s="82"/>
      <c r="H166" s="91"/>
      <c r="I166" s="69"/>
      <c r="J166" s="70" t="str">
        <f ca="1">IF(CELL("protect",$G166)=1,"LOCKED","")</f>
        <v>LOCKED</v>
      </c>
      <c r="K166" s="71" t="str">
        <f>CLEAN(CONCATENATE(TRIM($A166),TRIM($C166),TRIM($D166),TRIM($E166)))</f>
        <v>C059Tie-ins and Approaches</v>
      </c>
      <c r="L166" s="72" t="e">
        <f>MATCH(K166,#REF!,0)</f>
        <v>#REF!</v>
      </c>
      <c r="M166" s="73" t="str">
        <f ca="1">CELL("format",$F166)</f>
        <v>F0</v>
      </c>
      <c r="N166" s="73" t="str">
        <f ca="1">CELL("format",$G166)</f>
        <v>G</v>
      </c>
      <c r="O166" s="73" t="str">
        <f ca="1">CELL("format",$H166)</f>
        <v>C2</v>
      </c>
      <c r="P166" s="80"/>
    </row>
    <row r="167" spans="1:16" s="81" customFormat="1" ht="30" customHeight="1">
      <c r="A167" s="75" t="s">
        <v>144</v>
      </c>
      <c r="B167" s="88" t="s">
        <v>102</v>
      </c>
      <c r="C167" s="76" t="s">
        <v>145</v>
      </c>
      <c r="D167" s="66"/>
      <c r="E167" s="77" t="s">
        <v>32</v>
      </c>
      <c r="F167" s="78">
        <v>8</v>
      </c>
      <c r="G167" s="67"/>
      <c r="H167" s="68">
        <f>ROUND(G167*F167,2)</f>
        <v>0</v>
      </c>
      <c r="I167" s="69"/>
      <c r="J167" s="70">
        <f ca="1">IF(CELL("protect",$G167)=1,"LOCKED","")</f>
      </c>
      <c r="K167" s="71" t="str">
        <f>CLEAN(CONCATENATE(TRIM($A167),TRIM($C167),TRIM($D167),TRIM($E167)))</f>
        <v>C062Type IItonne</v>
      </c>
      <c r="L167" s="72" t="e">
        <f>MATCH(K167,#REF!,0)</f>
        <v>#REF!</v>
      </c>
      <c r="M167" s="73" t="str">
        <f ca="1">CELL("format",$F167)</f>
        <v>F0</v>
      </c>
      <c r="N167" s="73" t="str">
        <f ca="1">CELL("format",$G167)</f>
        <v>C2</v>
      </c>
      <c r="O167" s="73" t="str">
        <f ca="1">CELL("format",$H167)</f>
        <v>C2</v>
      </c>
      <c r="P167" s="80"/>
    </row>
    <row r="168" spans="1:16" s="81" customFormat="1" ht="39.75" customHeight="1">
      <c r="A168" s="87" t="s">
        <v>146</v>
      </c>
      <c r="B168" s="65" t="s">
        <v>258</v>
      </c>
      <c r="C168" s="76" t="s">
        <v>147</v>
      </c>
      <c r="D168" s="66" t="s">
        <v>367</v>
      </c>
      <c r="E168" s="77" t="s">
        <v>30</v>
      </c>
      <c r="F168" s="86">
        <v>285</v>
      </c>
      <c r="G168" s="67"/>
      <c r="H168" s="68">
        <f>ROUND(G168*F168,2)</f>
        <v>0</v>
      </c>
      <c r="I168" s="69"/>
      <c r="J168" s="70">
        <f ca="1">IF(CELL("protect",$G168)=1,"LOCKED","")</f>
      </c>
      <c r="K168" s="71" t="str">
        <f>CLEAN(CONCATENATE(TRIM($A168),TRIM($C168),TRIM($D168),TRIM($E168)))</f>
        <v>C068Plain Concrete PavementE10m²</v>
      </c>
      <c r="L168" s="72" t="e">
        <f>MATCH(K168,#REF!,0)</f>
        <v>#REF!</v>
      </c>
      <c r="M168" s="73" t="str">
        <f ca="1">CELL("format",$F168)</f>
        <v>F0</v>
      </c>
      <c r="N168" s="73" t="str">
        <f ca="1">CELL("format",$G168)</f>
        <v>C2</v>
      </c>
      <c r="O168" s="73" t="str">
        <f ca="1">CELL("format",$H168)</f>
        <v>C2</v>
      </c>
      <c r="P168" s="80"/>
    </row>
    <row r="169" spans="1:8" ht="48" customHeight="1">
      <c r="A169" s="19"/>
      <c r="B169" s="6"/>
      <c r="C169" s="99" t="s">
        <v>22</v>
      </c>
      <c r="D169" s="113"/>
      <c r="E169" s="116"/>
      <c r="F169" s="115"/>
      <c r="G169" s="19"/>
      <c r="H169" s="22"/>
    </row>
    <row r="170" spans="1:16" s="74" customFormat="1" ht="30" customHeight="1">
      <c r="A170" s="75" t="s">
        <v>149</v>
      </c>
      <c r="B170" s="65" t="s">
        <v>259</v>
      </c>
      <c r="C170" s="76" t="s">
        <v>150</v>
      </c>
      <c r="D170" s="66" t="s">
        <v>151</v>
      </c>
      <c r="E170" s="77"/>
      <c r="F170" s="90"/>
      <c r="G170" s="82"/>
      <c r="H170" s="91"/>
      <c r="I170" s="69"/>
      <c r="J170" s="70" t="str">
        <f aca="true" ca="1" t="shared" si="40" ref="J170:J178">IF(CELL("protect",$G170)=1,"LOCKED","")</f>
        <v>LOCKED</v>
      </c>
      <c r="K170" s="71" t="str">
        <f aca="true" t="shared" si="41" ref="K170:K177">CLEAN(CONCATENATE(TRIM($A170),TRIM($C170),TRIM($D170),TRIM($E170)))</f>
        <v>E003Catch BasinCW 2130-R12</v>
      </c>
      <c r="L170" s="72" t="e">
        <f>MATCH(K170,#REF!,0)</f>
        <v>#REF!</v>
      </c>
      <c r="M170" s="73" t="str">
        <f aca="true" ca="1" t="shared" si="42" ref="M170:M178">CELL("format",$F170)</f>
        <v>F0</v>
      </c>
      <c r="N170" s="73" t="str">
        <f aca="true" ca="1" t="shared" si="43" ref="N170:N178">CELL("format",$G170)</f>
        <v>G</v>
      </c>
      <c r="O170" s="73" t="str">
        <f aca="true" ca="1" t="shared" si="44" ref="O170:O177">CELL("format",$H170)</f>
        <v>C2</v>
      </c>
      <c r="P170" s="80"/>
    </row>
    <row r="171" spans="1:16" s="74" customFormat="1" ht="30" customHeight="1">
      <c r="A171" s="75" t="s">
        <v>152</v>
      </c>
      <c r="B171" s="83" t="s">
        <v>31</v>
      </c>
      <c r="C171" s="76" t="s">
        <v>342</v>
      </c>
      <c r="D171" s="66"/>
      <c r="E171" s="77" t="s">
        <v>35</v>
      </c>
      <c r="F171" s="90">
        <v>1</v>
      </c>
      <c r="G171" s="67"/>
      <c r="H171" s="68">
        <f>ROUND(G171*F171,2)</f>
        <v>0</v>
      </c>
      <c r="I171" s="69" t="s">
        <v>153</v>
      </c>
      <c r="J171" s="70">
        <f ca="1" t="shared" si="40"/>
      </c>
      <c r="K171" s="71" t="str">
        <f t="shared" si="41"/>
        <v>E004SD-025, 1200 mm deepeach</v>
      </c>
      <c r="L171" s="72" t="e">
        <f>MATCH(K171,#REF!,0)</f>
        <v>#REF!</v>
      </c>
      <c r="M171" s="73" t="str">
        <f ca="1" t="shared" si="42"/>
        <v>F0</v>
      </c>
      <c r="N171" s="73" t="str">
        <f ca="1" t="shared" si="43"/>
        <v>C2</v>
      </c>
      <c r="O171" s="73" t="str">
        <f ca="1" t="shared" si="44"/>
        <v>C2</v>
      </c>
      <c r="P171" s="80"/>
    </row>
    <row r="172" spans="1:27" s="74" customFormat="1" ht="43.5" customHeight="1">
      <c r="A172" s="75" t="s">
        <v>344</v>
      </c>
      <c r="B172" s="65" t="s">
        <v>260</v>
      </c>
      <c r="C172" s="76" t="s">
        <v>345</v>
      </c>
      <c r="D172" s="66" t="s">
        <v>151</v>
      </c>
      <c r="E172" s="77"/>
      <c r="F172" s="90"/>
      <c r="G172" s="82"/>
      <c r="H172" s="91"/>
      <c r="I172" s="91"/>
      <c r="J172" s="70" t="str">
        <f ca="1" t="shared" si="40"/>
        <v>LOCKED</v>
      </c>
      <c r="K172" s="71" t="str">
        <f t="shared" si="41"/>
        <v>E007ARemove and Replace Existing Catch BasinCW 2130-R12</v>
      </c>
      <c r="L172" s="72" t="e">
        <f>MATCH(K172,#REF!,0)</f>
        <v>#REF!</v>
      </c>
      <c r="M172" s="73" t="str">
        <f ca="1" t="shared" si="42"/>
        <v>F0</v>
      </c>
      <c r="N172" s="73" t="str">
        <f ca="1" t="shared" si="43"/>
        <v>G</v>
      </c>
      <c r="O172" s="73" t="str">
        <f ca="1" t="shared" si="44"/>
        <v>C2</v>
      </c>
      <c r="P172" s="101"/>
      <c r="Q172" s="93"/>
      <c r="R172" s="93"/>
      <c r="S172" s="101"/>
      <c r="T172" s="102"/>
      <c r="U172" s="101"/>
      <c r="V172" s="103"/>
      <c r="W172" s="103"/>
      <c r="X172" s="103"/>
      <c r="Y172" s="103"/>
      <c r="Z172" s="103"/>
      <c r="AA172" s="103"/>
    </row>
    <row r="173" spans="1:27" s="95" customFormat="1" ht="30" customHeight="1">
      <c r="A173" s="75" t="s">
        <v>346</v>
      </c>
      <c r="B173" s="83" t="s">
        <v>31</v>
      </c>
      <c r="C173" s="76" t="s">
        <v>347</v>
      </c>
      <c r="D173" s="66"/>
      <c r="E173" s="77" t="s">
        <v>35</v>
      </c>
      <c r="F173" s="90">
        <v>1</v>
      </c>
      <c r="G173" s="67"/>
      <c r="H173" s="68">
        <f>ROUND(G173*F173,2)</f>
        <v>0</v>
      </c>
      <c r="I173" s="91"/>
      <c r="J173" s="70">
        <f ca="1" t="shared" si="40"/>
      </c>
      <c r="K173" s="71" t="str">
        <f t="shared" si="41"/>
        <v>E007CSD-025each</v>
      </c>
      <c r="L173" s="72" t="e">
        <f>MATCH(K173,#REF!,0)</f>
        <v>#REF!</v>
      </c>
      <c r="M173" s="73" t="str">
        <f ca="1" t="shared" si="42"/>
        <v>F0</v>
      </c>
      <c r="N173" s="73" t="str">
        <f ca="1" t="shared" si="43"/>
        <v>C2</v>
      </c>
      <c r="O173" s="73" t="str">
        <f ca="1" t="shared" si="44"/>
        <v>C2</v>
      </c>
      <c r="P173" s="92"/>
      <c r="Q173" s="93"/>
      <c r="R173" s="93"/>
      <c r="S173" s="92"/>
      <c r="T173" s="94"/>
      <c r="U173" s="92"/>
      <c r="V173" s="104"/>
      <c r="W173" s="104"/>
      <c r="X173" s="104"/>
      <c r="Y173" s="104"/>
      <c r="Z173" s="104"/>
      <c r="AA173" s="104"/>
    </row>
    <row r="174" spans="1:16" s="81" customFormat="1" ht="30" customHeight="1">
      <c r="A174" s="75" t="s">
        <v>159</v>
      </c>
      <c r="B174" s="65" t="s">
        <v>261</v>
      </c>
      <c r="C174" s="76" t="s">
        <v>332</v>
      </c>
      <c r="D174" s="66" t="s">
        <v>151</v>
      </c>
      <c r="E174" s="77"/>
      <c r="F174" s="90"/>
      <c r="G174" s="82"/>
      <c r="H174" s="91"/>
      <c r="I174" s="69"/>
      <c r="J174" s="70" t="str">
        <f ca="1" t="shared" si="40"/>
        <v>LOCKED</v>
      </c>
      <c r="K174" s="71" t="str">
        <f t="shared" si="41"/>
        <v>E008Sewer Service (c/w video inspection)CW 2130-R12</v>
      </c>
      <c r="L174" s="72" t="e">
        <f>MATCH(K174,#REF!,0)</f>
        <v>#REF!</v>
      </c>
      <c r="M174" s="73" t="str">
        <f ca="1" t="shared" si="42"/>
        <v>F0</v>
      </c>
      <c r="N174" s="73" t="str">
        <f ca="1" t="shared" si="43"/>
        <v>G</v>
      </c>
      <c r="O174" s="73" t="str">
        <f ca="1" t="shared" si="44"/>
        <v>C2</v>
      </c>
      <c r="P174" s="80"/>
    </row>
    <row r="175" spans="1:16" s="81" customFormat="1" ht="30" customHeight="1">
      <c r="A175" s="75" t="s">
        <v>161</v>
      </c>
      <c r="B175" s="83" t="s">
        <v>31</v>
      </c>
      <c r="C175" s="76" t="s">
        <v>165</v>
      </c>
      <c r="D175" s="66"/>
      <c r="E175" s="77"/>
      <c r="F175" s="90"/>
      <c r="G175" s="82"/>
      <c r="H175" s="91"/>
      <c r="I175" s="69" t="s">
        <v>162</v>
      </c>
      <c r="J175" s="70" t="str">
        <f ca="1" t="shared" si="40"/>
        <v>LOCKED</v>
      </c>
      <c r="K175" s="71" t="str">
        <f t="shared" si="41"/>
        <v>E009250 mm, PVC</v>
      </c>
      <c r="L175" s="72" t="e">
        <f>MATCH(K175,#REF!,0)</f>
        <v>#REF!</v>
      </c>
      <c r="M175" s="73" t="str">
        <f ca="1" t="shared" si="42"/>
        <v>F0</v>
      </c>
      <c r="N175" s="73" t="str">
        <f ca="1" t="shared" si="43"/>
        <v>G</v>
      </c>
      <c r="O175" s="73" t="str">
        <f ca="1" t="shared" si="44"/>
        <v>C2</v>
      </c>
      <c r="P175" s="80"/>
    </row>
    <row r="176" spans="1:16" s="81" customFormat="1" ht="43.5" customHeight="1">
      <c r="A176" s="75" t="s">
        <v>163</v>
      </c>
      <c r="B176" s="88" t="s">
        <v>102</v>
      </c>
      <c r="C176" s="76" t="s">
        <v>166</v>
      </c>
      <c r="D176" s="66"/>
      <c r="E176" s="77" t="s">
        <v>47</v>
      </c>
      <c r="F176" s="90">
        <v>107</v>
      </c>
      <c r="G176" s="67"/>
      <c r="H176" s="68">
        <f>ROUND(G176*F176,2)</f>
        <v>0</v>
      </c>
      <c r="I176" s="69" t="s">
        <v>164</v>
      </c>
      <c r="J176" s="70">
        <f ca="1" t="shared" si="40"/>
      </c>
      <c r="K176" s="71" t="str">
        <f t="shared" si="41"/>
        <v>E010In a Trench, Class B Type 2 Bedding, Class 2 Backfillm</v>
      </c>
      <c r="L176" s="72" t="e">
        <f>MATCH(K176,#REF!,0)</f>
        <v>#REF!</v>
      </c>
      <c r="M176" s="73" t="str">
        <f ca="1" t="shared" si="42"/>
        <v>F0</v>
      </c>
      <c r="N176" s="73" t="str">
        <f ca="1" t="shared" si="43"/>
        <v>C2</v>
      </c>
      <c r="O176" s="73" t="str">
        <f ca="1" t="shared" si="44"/>
        <v>C2</v>
      </c>
      <c r="P176" s="80"/>
    </row>
    <row r="177" spans="1:16" s="81" customFormat="1" ht="30" customHeight="1">
      <c r="A177" s="75" t="s">
        <v>181</v>
      </c>
      <c r="B177" s="65" t="s">
        <v>262</v>
      </c>
      <c r="C177" s="76" t="s">
        <v>182</v>
      </c>
      <c r="D177" s="66" t="s">
        <v>368</v>
      </c>
      <c r="E177" s="77" t="s">
        <v>47</v>
      </c>
      <c r="F177" s="90">
        <v>90</v>
      </c>
      <c r="G177" s="67"/>
      <c r="H177" s="68">
        <f>ROUND(G177*F177,2)</f>
        <v>0</v>
      </c>
      <c r="I177" s="69"/>
      <c r="J177" s="70">
        <f ca="1" t="shared" si="40"/>
      </c>
      <c r="K177" s="71" t="str">
        <f t="shared" si="41"/>
        <v>E051Installation of SubdrainsCW 3120-R4 / E9m</v>
      </c>
      <c r="L177" s="72" t="e">
        <f>MATCH(K177,#REF!,0)</f>
        <v>#REF!</v>
      </c>
      <c r="M177" s="73" t="str">
        <f ca="1" t="shared" si="42"/>
        <v>F0</v>
      </c>
      <c r="N177" s="73" t="str">
        <f ca="1" t="shared" si="43"/>
        <v>C2</v>
      </c>
      <c r="O177" s="73" t="str">
        <f ca="1" t="shared" si="44"/>
        <v>C2</v>
      </c>
      <c r="P177" s="80"/>
    </row>
    <row r="178" spans="1:16" s="81" customFormat="1" ht="50.25" customHeight="1">
      <c r="A178" s="105"/>
      <c r="B178" s="65" t="s">
        <v>263</v>
      </c>
      <c r="C178" s="107" t="s">
        <v>352</v>
      </c>
      <c r="D178" s="108" t="s">
        <v>151</v>
      </c>
      <c r="E178" s="109" t="s">
        <v>62</v>
      </c>
      <c r="F178" s="110">
        <v>0.2</v>
      </c>
      <c r="G178" s="67"/>
      <c r="H178" s="68">
        <f>ROUND(G178*F178,2)</f>
        <v>0</v>
      </c>
      <c r="I178" s="106"/>
      <c r="J178" s="70">
        <f ca="1" t="shared" si="40"/>
      </c>
      <c r="K178" s="71"/>
      <c r="L178" s="72"/>
      <c r="M178" s="73" t="str">
        <f ca="1" t="shared" si="42"/>
        <v>F1</v>
      </c>
      <c r="N178" s="73" t="str">
        <f ca="1" t="shared" si="43"/>
        <v>C2</v>
      </c>
      <c r="O178" s="73"/>
      <c r="P178" s="80"/>
    </row>
    <row r="179" spans="1:8" ht="36" customHeight="1">
      <c r="A179" s="19"/>
      <c r="B179" s="11"/>
      <c r="C179" s="99" t="s">
        <v>23</v>
      </c>
      <c r="D179" s="113"/>
      <c r="E179" s="116"/>
      <c r="F179" s="115"/>
      <c r="G179" s="19"/>
      <c r="H179" s="22"/>
    </row>
    <row r="180" spans="1:16" s="81" customFormat="1" ht="43.5" customHeight="1">
      <c r="A180" s="75" t="s">
        <v>183</v>
      </c>
      <c r="B180" s="65" t="s">
        <v>264</v>
      </c>
      <c r="C180" s="76" t="s">
        <v>185</v>
      </c>
      <c r="D180" s="66" t="s">
        <v>186</v>
      </c>
      <c r="E180" s="77" t="s">
        <v>35</v>
      </c>
      <c r="F180" s="90">
        <v>1</v>
      </c>
      <c r="G180" s="67"/>
      <c r="H180" s="68">
        <f>ROUND(G180*F180,2)</f>
        <v>0</v>
      </c>
      <c r="I180" s="69"/>
      <c r="J180" s="70">
        <f ca="1">IF(CELL("protect",$G180)=1,"LOCKED","")</f>
      </c>
      <c r="K180" s="71" t="str">
        <f>CLEAN(CONCATENATE(TRIM($A180),TRIM($C180),TRIM($D180),TRIM($E180)))</f>
        <v>F001Adjustment of Catch Basins / Manholes FramesCW 3210-R7each</v>
      </c>
      <c r="L180" s="72" t="e">
        <f>MATCH(K180,#REF!,0)</f>
        <v>#REF!</v>
      </c>
      <c r="M180" s="73" t="str">
        <f ca="1">CELL("format",$F180)</f>
        <v>F0</v>
      </c>
      <c r="N180" s="73" t="str">
        <f ca="1">CELL("format",$G180)</f>
        <v>C2</v>
      </c>
      <c r="O180" s="73" t="str">
        <f ca="1">CELL("format",$H180)</f>
        <v>C2</v>
      </c>
      <c r="P180" s="80"/>
    </row>
    <row r="181" spans="1:16" s="81" customFormat="1" ht="43.5" customHeight="1">
      <c r="A181" s="75" t="s">
        <v>188</v>
      </c>
      <c r="B181" s="65" t="s">
        <v>265</v>
      </c>
      <c r="C181" s="76" t="s">
        <v>190</v>
      </c>
      <c r="D181" s="66" t="s">
        <v>186</v>
      </c>
      <c r="E181" s="77" t="s">
        <v>35</v>
      </c>
      <c r="F181" s="90">
        <v>1</v>
      </c>
      <c r="G181" s="67"/>
      <c r="H181" s="68">
        <f>ROUND(G181*F181,2)</f>
        <v>0</v>
      </c>
      <c r="I181" s="69"/>
      <c r="J181" s="70">
        <f ca="1">IF(CELL("protect",$G181)=1,"LOCKED","")</f>
      </c>
      <c r="K181" s="71" t="str">
        <f>CLEAN(CONCATENATE(TRIM($A181),TRIM($C181),TRIM($D181),TRIM($E181)))</f>
        <v>F015Adjustment of Curb and Gutter Inlet FramesCW 3210-R7each</v>
      </c>
      <c r="L181" s="72" t="e">
        <f>MATCH(K181,#REF!,0)</f>
        <v>#REF!</v>
      </c>
      <c r="M181" s="73" t="str">
        <f ca="1">CELL("format",$F181)</f>
        <v>F0</v>
      </c>
      <c r="N181" s="73" t="str">
        <f ca="1">CELL("format",$G181)</f>
        <v>C2</v>
      </c>
      <c r="O181" s="73" t="str">
        <f ca="1">CELL("format",$H181)</f>
        <v>C2</v>
      </c>
      <c r="P181" s="80"/>
    </row>
    <row r="182" spans="1:8" ht="36" customHeight="1">
      <c r="A182" s="19"/>
      <c r="B182" s="15"/>
      <c r="C182" s="99" t="s">
        <v>24</v>
      </c>
      <c r="D182" s="113"/>
      <c r="E182" s="114"/>
      <c r="F182" s="113"/>
      <c r="G182" s="19"/>
      <c r="H182" s="22"/>
    </row>
    <row r="183" spans="1:16" s="74" customFormat="1" ht="30" customHeight="1">
      <c r="A183" s="87" t="s">
        <v>191</v>
      </c>
      <c r="B183" s="65" t="s">
        <v>266</v>
      </c>
      <c r="C183" s="76" t="s">
        <v>192</v>
      </c>
      <c r="D183" s="66" t="s">
        <v>193</v>
      </c>
      <c r="E183" s="77"/>
      <c r="F183" s="78"/>
      <c r="G183" s="82"/>
      <c r="H183" s="68"/>
      <c r="I183" s="69"/>
      <c r="J183" s="70" t="str">
        <f ca="1">IF(CELL("protect",$G183)=1,"LOCKED","")</f>
        <v>LOCKED</v>
      </c>
      <c r="K183" s="71" t="str">
        <f>CLEAN(CONCATENATE(TRIM($A183),TRIM($C183),TRIM($D183),TRIM($E183)))</f>
        <v>G001SoddingCW 3510-R9</v>
      </c>
      <c r="L183" s="72" t="e">
        <f>MATCH(K183,#REF!,0)</f>
        <v>#REF!</v>
      </c>
      <c r="M183" s="73" t="str">
        <f ca="1">CELL("format",$F183)</f>
        <v>F0</v>
      </c>
      <c r="N183" s="73" t="str">
        <f ca="1">CELL("format",$G183)</f>
        <v>G</v>
      </c>
      <c r="O183" s="73" t="str">
        <f ca="1">CELL("format",$H183)</f>
        <v>C2</v>
      </c>
      <c r="P183" s="80"/>
    </row>
    <row r="184" spans="1:16" s="81" customFormat="1" ht="30" customHeight="1">
      <c r="A184" s="87" t="s">
        <v>197</v>
      </c>
      <c r="B184" s="83" t="s">
        <v>31</v>
      </c>
      <c r="C184" s="76" t="s">
        <v>198</v>
      </c>
      <c r="D184" s="66"/>
      <c r="E184" s="77" t="s">
        <v>30</v>
      </c>
      <c r="F184" s="78">
        <v>20</v>
      </c>
      <c r="G184" s="67"/>
      <c r="H184" s="68">
        <f>ROUND(G184*F184,2)</f>
        <v>0</v>
      </c>
      <c r="I184" s="100"/>
      <c r="J184" s="70">
        <f ca="1">IF(CELL("protect",$G184)=1,"LOCKED","")</f>
      </c>
      <c r="K184" s="71" t="str">
        <f>CLEAN(CONCATENATE(TRIM($A184),TRIM($C184),TRIM($D184),TRIM($E184)))</f>
        <v>G002width &lt; 600 mmm²</v>
      </c>
      <c r="L184" s="72" t="e">
        <f>MATCH(K184,#REF!,0)</f>
        <v>#REF!</v>
      </c>
      <c r="M184" s="73" t="str">
        <f ca="1">CELL("format",$F184)</f>
        <v>F0</v>
      </c>
      <c r="N184" s="73" t="str">
        <f ca="1">CELL("format",$G184)</f>
        <v>C2</v>
      </c>
      <c r="O184" s="73" t="str">
        <f ca="1">CELL("format",$H184)</f>
        <v>C2</v>
      </c>
      <c r="P184" s="80"/>
    </row>
    <row r="185" spans="1:16" s="81" customFormat="1" ht="30" customHeight="1">
      <c r="A185" s="87" t="s">
        <v>194</v>
      </c>
      <c r="B185" s="65" t="s">
        <v>267</v>
      </c>
      <c r="C185" s="76" t="s">
        <v>195</v>
      </c>
      <c r="D185" s="66" t="s">
        <v>196</v>
      </c>
      <c r="E185" s="77" t="s">
        <v>30</v>
      </c>
      <c r="F185" s="78">
        <v>220</v>
      </c>
      <c r="G185" s="67"/>
      <c r="H185" s="68">
        <f>ROUND(G185*F185,2)</f>
        <v>0</v>
      </c>
      <c r="I185" s="69"/>
      <c r="J185" s="70">
        <f ca="1">IF(CELL("protect",$G185)=1,"LOCKED","")</f>
      </c>
      <c r="K185" s="71" t="str">
        <f>CLEAN(CONCATENATE(TRIM($A185),TRIM($C185),TRIM($D185),TRIM($E185)))</f>
        <v>G004SeedingCW 3520-R7m²</v>
      </c>
      <c r="L185" s="72" t="e">
        <f>MATCH(K185,#REF!,0)</f>
        <v>#REF!</v>
      </c>
      <c r="M185" s="73" t="str">
        <f ca="1">CELL("format",$F185)</f>
        <v>F0</v>
      </c>
      <c r="N185" s="73" t="str">
        <f ca="1">CELL("format",$G185)</f>
        <v>C2</v>
      </c>
      <c r="O185" s="73" t="str">
        <f ca="1">CELL("format",$H185)</f>
        <v>C2</v>
      </c>
      <c r="P185" s="80"/>
    </row>
    <row r="186" spans="1:8" s="44" customFormat="1" ht="30" customHeight="1" thickBot="1">
      <c r="A186" s="45"/>
      <c r="B186" s="40" t="str">
        <f>B129</f>
        <v>C</v>
      </c>
      <c r="C186" s="121" t="str">
        <f>C129</f>
        <v>GARFIELD ST./SHERBURN ST. ALLEY - ELLICE AVE. TO SARGENT AVE.</v>
      </c>
      <c r="D186" s="122"/>
      <c r="E186" s="122"/>
      <c r="F186" s="123"/>
      <c r="G186" s="45" t="s">
        <v>17</v>
      </c>
      <c r="H186" s="45">
        <f>SUM(H129:H185)</f>
        <v>0</v>
      </c>
    </row>
    <row r="187" spans="1:8" s="44" customFormat="1" ht="30" customHeight="1" thickTop="1">
      <c r="A187" s="42"/>
      <c r="B187" s="41" t="s">
        <v>15</v>
      </c>
      <c r="C187" s="118" t="s">
        <v>200</v>
      </c>
      <c r="D187" s="119"/>
      <c r="E187" s="119"/>
      <c r="F187" s="120"/>
      <c r="G187" s="42"/>
      <c r="H187" s="43"/>
    </row>
    <row r="188" spans="1:8" ht="36" customHeight="1">
      <c r="A188" s="19"/>
      <c r="B188" s="15"/>
      <c r="C188" s="117" t="s">
        <v>19</v>
      </c>
      <c r="D188" s="113"/>
      <c r="E188" s="115" t="s">
        <v>2</v>
      </c>
      <c r="F188" s="115" t="s">
        <v>2</v>
      </c>
      <c r="G188" s="19" t="s">
        <v>2</v>
      </c>
      <c r="H188" s="22"/>
    </row>
    <row r="189" spans="1:16" s="74" customFormat="1" ht="30" customHeight="1">
      <c r="A189" s="75" t="s">
        <v>69</v>
      </c>
      <c r="B189" s="65" t="s">
        <v>268</v>
      </c>
      <c r="C189" s="76" t="s">
        <v>71</v>
      </c>
      <c r="D189" s="66" t="s">
        <v>68</v>
      </c>
      <c r="E189" s="77" t="s">
        <v>29</v>
      </c>
      <c r="F189" s="78">
        <v>810</v>
      </c>
      <c r="G189" s="67"/>
      <c r="H189" s="68">
        <f>ROUND(G189*F189,2)</f>
        <v>0</v>
      </c>
      <c r="I189" s="69"/>
      <c r="J189" s="70">
        <f aca="true" ca="1" t="shared" si="45" ref="J189:J197">IF(CELL("protect",$G189)=1,"LOCKED","")</f>
      </c>
      <c r="K189" s="71" t="str">
        <f aca="true" t="shared" si="46" ref="K189:K197">CLEAN(CONCATENATE(TRIM($A189),TRIM($C189),TRIM($D189),TRIM($E189)))</f>
        <v>A003ExcavationCW 3110-R17m³</v>
      </c>
      <c r="L189" s="72" t="e">
        <f>MATCH(K189,#REF!,0)</f>
        <v>#REF!</v>
      </c>
      <c r="M189" s="73" t="str">
        <f aca="true" ca="1" t="shared" si="47" ref="M189:M197">CELL("format",$F189)</f>
        <v>F0</v>
      </c>
      <c r="N189" s="73" t="str">
        <f aca="true" ca="1" t="shared" si="48" ref="N189:N197">CELL("format",$G189)</f>
        <v>C2</v>
      </c>
      <c r="O189" s="73" t="str">
        <f aca="true" ca="1" t="shared" si="49" ref="O189:O197">CELL("format",$H189)</f>
        <v>C2</v>
      </c>
      <c r="P189" s="80"/>
    </row>
    <row r="190" spans="1:16" s="81" customFormat="1" ht="30" customHeight="1">
      <c r="A190" s="64" t="s">
        <v>72</v>
      </c>
      <c r="B190" s="65" t="s">
        <v>269</v>
      </c>
      <c r="C190" s="76" t="s">
        <v>74</v>
      </c>
      <c r="D190" s="66" t="s">
        <v>68</v>
      </c>
      <c r="E190" s="77" t="s">
        <v>30</v>
      </c>
      <c r="F190" s="78">
        <v>1980</v>
      </c>
      <c r="G190" s="67"/>
      <c r="H190" s="68">
        <f>ROUND(G190*F190,2)</f>
        <v>0</v>
      </c>
      <c r="I190" s="69"/>
      <c r="J190" s="70">
        <f ca="1" t="shared" si="45"/>
      </c>
      <c r="K190" s="71" t="str">
        <f t="shared" si="46"/>
        <v>A004Sub-Grade CompactionCW 3110-R17m²</v>
      </c>
      <c r="L190" s="72" t="e">
        <f>MATCH(K190,#REF!,0)</f>
        <v>#REF!</v>
      </c>
      <c r="M190" s="73" t="str">
        <f ca="1" t="shared" si="47"/>
        <v>F0</v>
      </c>
      <c r="N190" s="73" t="str">
        <f ca="1" t="shared" si="48"/>
        <v>C2</v>
      </c>
      <c r="O190" s="73" t="str">
        <f ca="1" t="shared" si="49"/>
        <v>C2</v>
      </c>
      <c r="P190" s="80"/>
    </row>
    <row r="191" spans="1:16" s="74" customFormat="1" ht="32.25" customHeight="1">
      <c r="A191" s="64" t="s">
        <v>75</v>
      </c>
      <c r="B191" s="65" t="s">
        <v>270</v>
      </c>
      <c r="C191" s="76" t="s">
        <v>77</v>
      </c>
      <c r="D191" s="66" t="s">
        <v>68</v>
      </c>
      <c r="E191" s="77"/>
      <c r="F191" s="78"/>
      <c r="G191" s="82"/>
      <c r="H191" s="68"/>
      <c r="I191" s="69" t="s">
        <v>78</v>
      </c>
      <c r="J191" s="70" t="str">
        <f ca="1" t="shared" si="45"/>
        <v>LOCKED</v>
      </c>
      <c r="K191" s="71" t="str">
        <f t="shared" si="46"/>
        <v>A007Crushed Sub-base MaterialCW 3110-R17</v>
      </c>
      <c r="L191" s="72" t="e">
        <f>MATCH(K191,#REF!,0)</f>
        <v>#REF!</v>
      </c>
      <c r="M191" s="73" t="str">
        <f ca="1" t="shared" si="47"/>
        <v>F0</v>
      </c>
      <c r="N191" s="73" t="str">
        <f ca="1" t="shared" si="48"/>
        <v>G</v>
      </c>
      <c r="O191" s="73" t="str">
        <f ca="1" t="shared" si="49"/>
        <v>C2</v>
      </c>
      <c r="P191" s="80"/>
    </row>
    <row r="192" spans="1:16" s="74" customFormat="1" ht="30" customHeight="1">
      <c r="A192" s="64" t="s">
        <v>79</v>
      </c>
      <c r="B192" s="83" t="s">
        <v>31</v>
      </c>
      <c r="C192" s="76" t="s">
        <v>80</v>
      </c>
      <c r="D192" s="66" t="s">
        <v>2</v>
      </c>
      <c r="E192" s="77" t="s">
        <v>32</v>
      </c>
      <c r="F192" s="78">
        <v>1370</v>
      </c>
      <c r="G192" s="67"/>
      <c r="H192" s="68">
        <f>ROUND(G192*F192,2)</f>
        <v>0</v>
      </c>
      <c r="I192" s="69" t="s">
        <v>81</v>
      </c>
      <c r="J192" s="70">
        <f ca="1" t="shared" si="45"/>
      </c>
      <c r="K192" s="71" t="str">
        <f t="shared" si="46"/>
        <v>A007A50 mmtonne</v>
      </c>
      <c r="L192" s="72" t="e">
        <f>MATCH(K192,#REF!,0)</f>
        <v>#REF!</v>
      </c>
      <c r="M192" s="73" t="str">
        <f ca="1" t="shared" si="47"/>
        <v>F0</v>
      </c>
      <c r="N192" s="73" t="str">
        <f ca="1" t="shared" si="48"/>
        <v>C2</v>
      </c>
      <c r="O192" s="73" t="str">
        <f ca="1" t="shared" si="49"/>
        <v>C2</v>
      </c>
      <c r="P192" s="80"/>
    </row>
    <row r="193" spans="1:16" s="74" customFormat="1" ht="63" customHeight="1">
      <c r="A193" s="64" t="s">
        <v>33</v>
      </c>
      <c r="B193" s="65" t="s">
        <v>271</v>
      </c>
      <c r="C193" s="76" t="s">
        <v>34</v>
      </c>
      <c r="D193" s="66" t="s">
        <v>68</v>
      </c>
      <c r="E193" s="77" t="s">
        <v>29</v>
      </c>
      <c r="F193" s="78">
        <v>145</v>
      </c>
      <c r="G193" s="67"/>
      <c r="H193" s="68">
        <f>ROUND(G193*F193,2)</f>
        <v>0</v>
      </c>
      <c r="I193" s="69" t="s">
        <v>83</v>
      </c>
      <c r="J193" s="70">
        <f ca="1" t="shared" si="45"/>
      </c>
      <c r="K193" s="71" t="str">
        <f t="shared" si="46"/>
        <v>A010Supplying and Placing Base Course MaterialCW 3110-R17m³</v>
      </c>
      <c r="L193" s="72" t="e">
        <f>MATCH(K193,#REF!,0)</f>
        <v>#REF!</v>
      </c>
      <c r="M193" s="73" t="str">
        <f ca="1" t="shared" si="47"/>
        <v>F0</v>
      </c>
      <c r="N193" s="73" t="str">
        <f ca="1" t="shared" si="48"/>
        <v>C2</v>
      </c>
      <c r="O193" s="73" t="str">
        <f ca="1" t="shared" si="49"/>
        <v>C2</v>
      </c>
      <c r="P193" s="80"/>
    </row>
    <row r="194" spans="1:16" s="81" customFormat="1" ht="43.5" customHeight="1">
      <c r="A194" s="64" t="s">
        <v>85</v>
      </c>
      <c r="B194" s="65" t="s">
        <v>272</v>
      </c>
      <c r="C194" s="76" t="s">
        <v>87</v>
      </c>
      <c r="D194" s="66" t="s">
        <v>84</v>
      </c>
      <c r="E194" s="77" t="s">
        <v>30</v>
      </c>
      <c r="F194" s="78">
        <v>1800</v>
      </c>
      <c r="G194" s="67"/>
      <c r="H194" s="68">
        <f>ROUND(G194*F194,2)</f>
        <v>0</v>
      </c>
      <c r="I194" s="69"/>
      <c r="J194" s="70">
        <f ca="1" t="shared" si="45"/>
      </c>
      <c r="K194" s="71" t="str">
        <f t="shared" si="46"/>
        <v>A022Separation Geotextile FabricCW 3130-R4m²</v>
      </c>
      <c r="L194" s="72" t="e">
        <f>MATCH(K194,#REF!,0)</f>
        <v>#REF!</v>
      </c>
      <c r="M194" s="73" t="str">
        <f ca="1" t="shared" si="47"/>
        <v>F0</v>
      </c>
      <c r="N194" s="73" t="str">
        <f ca="1" t="shared" si="48"/>
        <v>C2</v>
      </c>
      <c r="O194" s="73" t="str">
        <f ca="1" t="shared" si="49"/>
        <v>C2</v>
      </c>
      <c r="P194" s="80"/>
    </row>
    <row r="195" spans="1:16" s="85" customFormat="1" ht="43.5" customHeight="1">
      <c r="A195" s="64" t="s">
        <v>88</v>
      </c>
      <c r="B195" s="65" t="s">
        <v>273</v>
      </c>
      <c r="C195" s="76" t="s">
        <v>90</v>
      </c>
      <c r="D195" s="66" t="s">
        <v>91</v>
      </c>
      <c r="E195" s="77" t="s">
        <v>30</v>
      </c>
      <c r="F195" s="78">
        <v>50</v>
      </c>
      <c r="G195" s="67"/>
      <c r="H195" s="68">
        <f>ROUND(G195*F195,2)</f>
        <v>0</v>
      </c>
      <c r="I195" s="69"/>
      <c r="J195" s="70">
        <f ca="1" t="shared" si="45"/>
      </c>
      <c r="K195" s="71" t="str">
        <f t="shared" si="46"/>
        <v>A022ASupply and Install GeogridCW 3135-R1m²</v>
      </c>
      <c r="L195" s="72" t="e">
        <f>MATCH(K195,#REF!,0)</f>
        <v>#REF!</v>
      </c>
      <c r="M195" s="73" t="str">
        <f ca="1" t="shared" si="47"/>
        <v>F0</v>
      </c>
      <c r="N195" s="73" t="str">
        <f ca="1" t="shared" si="48"/>
        <v>C2</v>
      </c>
      <c r="O195" s="73" t="str">
        <f ca="1" t="shared" si="49"/>
        <v>C2</v>
      </c>
      <c r="P195" s="84"/>
    </row>
    <row r="196" spans="1:16" s="81" customFormat="1" ht="30" customHeight="1">
      <c r="A196" s="75" t="s">
        <v>93</v>
      </c>
      <c r="B196" s="65" t="s">
        <v>274</v>
      </c>
      <c r="C196" s="76" t="s">
        <v>95</v>
      </c>
      <c r="D196" s="66" t="s">
        <v>92</v>
      </c>
      <c r="E196" s="77"/>
      <c r="F196" s="78"/>
      <c r="G196" s="82"/>
      <c r="H196" s="68"/>
      <c r="I196" s="69"/>
      <c r="J196" s="70" t="str">
        <f ca="1" t="shared" si="45"/>
        <v>LOCKED</v>
      </c>
      <c r="K196" s="71" t="str">
        <f t="shared" si="46"/>
        <v>A024Surfacing MaterialCW 3150-R4</v>
      </c>
      <c r="L196" s="72" t="e">
        <f>MATCH(K196,#REF!,0)</f>
        <v>#REF!</v>
      </c>
      <c r="M196" s="73" t="str">
        <f ca="1" t="shared" si="47"/>
        <v>F0</v>
      </c>
      <c r="N196" s="73" t="str">
        <f ca="1" t="shared" si="48"/>
        <v>G</v>
      </c>
      <c r="O196" s="73" t="str">
        <f ca="1" t="shared" si="49"/>
        <v>C2</v>
      </c>
      <c r="P196" s="80"/>
    </row>
    <row r="197" spans="1:16" s="74" customFormat="1" ht="30" customHeight="1">
      <c r="A197" s="75" t="s">
        <v>361</v>
      </c>
      <c r="B197" s="83" t="s">
        <v>31</v>
      </c>
      <c r="C197" s="76" t="s">
        <v>362</v>
      </c>
      <c r="D197" s="66" t="s">
        <v>2</v>
      </c>
      <c r="E197" s="77" t="s">
        <v>32</v>
      </c>
      <c r="F197" s="78">
        <v>12</v>
      </c>
      <c r="G197" s="67"/>
      <c r="H197" s="68">
        <f>ROUND(G197*F197,2)</f>
        <v>0</v>
      </c>
      <c r="I197" s="69"/>
      <c r="J197" s="70">
        <f ca="1" t="shared" si="45"/>
      </c>
      <c r="K197" s="71" t="str">
        <f t="shared" si="46"/>
        <v>A026Limestonetonne</v>
      </c>
      <c r="L197" s="72" t="e">
        <f>MATCH(K197,#REF!,0)</f>
        <v>#REF!</v>
      </c>
      <c r="M197" s="73" t="str">
        <f ca="1" t="shared" si="47"/>
        <v>F0</v>
      </c>
      <c r="N197" s="73" t="str">
        <f ca="1" t="shared" si="48"/>
        <v>C2</v>
      </c>
      <c r="O197" s="73" t="str">
        <f ca="1" t="shared" si="49"/>
        <v>C2</v>
      </c>
      <c r="P197" s="80"/>
    </row>
    <row r="198" spans="1:8" ht="36" customHeight="1">
      <c r="A198" s="19"/>
      <c r="B198" s="15"/>
      <c r="C198" s="99" t="s">
        <v>20</v>
      </c>
      <c r="D198" s="113"/>
      <c r="E198" s="114"/>
      <c r="F198" s="113"/>
      <c r="G198" s="19"/>
      <c r="H198" s="22"/>
    </row>
    <row r="199" spans="1:16" s="74" customFormat="1" ht="30" customHeight="1">
      <c r="A199" s="87" t="s">
        <v>54</v>
      </c>
      <c r="B199" s="65" t="s">
        <v>275</v>
      </c>
      <c r="C199" s="76" t="s">
        <v>55</v>
      </c>
      <c r="D199" s="66" t="s">
        <v>68</v>
      </c>
      <c r="E199" s="77"/>
      <c r="F199" s="78"/>
      <c r="G199" s="82"/>
      <c r="H199" s="68"/>
      <c r="I199" s="69"/>
      <c r="J199" s="70" t="str">
        <f aca="true" ca="1" t="shared" si="50" ref="J199:J213">IF(CELL("protect",$G199)=1,"LOCKED","")</f>
        <v>LOCKED</v>
      </c>
      <c r="K199" s="71" t="str">
        <f aca="true" t="shared" si="51" ref="K199:K213">CLEAN(CONCATENATE(TRIM($A199),TRIM($C199),TRIM($D199),TRIM($E199)))</f>
        <v>B001Pavement RemovalCW 3110-R17</v>
      </c>
      <c r="L199" s="72" t="e">
        <f>MATCH(K199,#REF!,0)</f>
        <v>#REF!</v>
      </c>
      <c r="M199" s="73" t="str">
        <f aca="true" ca="1" t="shared" si="52" ref="M199:M213">CELL("format",$F199)</f>
        <v>F0</v>
      </c>
      <c r="N199" s="73" t="str">
        <f aca="true" ca="1" t="shared" si="53" ref="N199:N213">CELL("format",$G199)</f>
        <v>G</v>
      </c>
      <c r="O199" s="73" t="str">
        <f aca="true" ca="1" t="shared" si="54" ref="O199:O213">CELL("format",$H199)</f>
        <v>C2</v>
      </c>
      <c r="P199" s="80"/>
    </row>
    <row r="200" spans="1:16" s="81" customFormat="1" ht="30" customHeight="1">
      <c r="A200" s="87" t="s">
        <v>56</v>
      </c>
      <c r="B200" s="83" t="s">
        <v>31</v>
      </c>
      <c r="C200" s="76" t="s">
        <v>57</v>
      </c>
      <c r="D200" s="66" t="s">
        <v>2</v>
      </c>
      <c r="E200" s="77" t="s">
        <v>30</v>
      </c>
      <c r="F200" s="78">
        <v>2070</v>
      </c>
      <c r="G200" s="67"/>
      <c r="H200" s="68">
        <f>ROUND(G200*F200,2)</f>
        <v>0</v>
      </c>
      <c r="I200" s="69"/>
      <c r="J200" s="70">
        <f ca="1" t="shared" si="50"/>
      </c>
      <c r="K200" s="71" t="str">
        <f t="shared" si="51"/>
        <v>B002Concrete Pavementm²</v>
      </c>
      <c r="L200" s="72" t="e">
        <f>MATCH(K200,#REF!,0)</f>
        <v>#REF!</v>
      </c>
      <c r="M200" s="73" t="str">
        <f ca="1" t="shared" si="52"/>
        <v>F0</v>
      </c>
      <c r="N200" s="73" t="str">
        <f ca="1" t="shared" si="53"/>
        <v>C2</v>
      </c>
      <c r="O200" s="73" t="str">
        <f ca="1" t="shared" si="54"/>
        <v>C2</v>
      </c>
      <c r="P200" s="80"/>
    </row>
    <row r="201" spans="1:16" s="81" customFormat="1" ht="30" customHeight="1">
      <c r="A201" s="87" t="s">
        <v>37</v>
      </c>
      <c r="B201" s="65" t="s">
        <v>276</v>
      </c>
      <c r="C201" s="76" t="s">
        <v>38</v>
      </c>
      <c r="D201" s="66" t="s">
        <v>96</v>
      </c>
      <c r="E201" s="77"/>
      <c r="F201" s="78"/>
      <c r="G201" s="82"/>
      <c r="H201" s="68"/>
      <c r="I201" s="69"/>
      <c r="J201" s="70" t="str">
        <f ca="1" t="shared" si="50"/>
        <v>LOCKED</v>
      </c>
      <c r="K201" s="71" t="str">
        <f t="shared" si="51"/>
        <v>B094Drilled DowelsCW 3230-R7</v>
      </c>
      <c r="L201" s="72" t="e">
        <f>MATCH(K201,#REF!,0)</f>
        <v>#REF!</v>
      </c>
      <c r="M201" s="73" t="str">
        <f ca="1" t="shared" si="52"/>
        <v>F0</v>
      </c>
      <c r="N201" s="73" t="str">
        <f ca="1" t="shared" si="53"/>
        <v>G</v>
      </c>
      <c r="O201" s="73" t="str">
        <f ca="1" t="shared" si="54"/>
        <v>C2</v>
      </c>
      <c r="P201" s="80"/>
    </row>
    <row r="202" spans="1:16" s="81" customFormat="1" ht="30" customHeight="1">
      <c r="A202" s="87" t="s">
        <v>39</v>
      </c>
      <c r="B202" s="83" t="s">
        <v>31</v>
      </c>
      <c r="C202" s="76" t="s">
        <v>40</v>
      </c>
      <c r="D202" s="66" t="s">
        <v>2</v>
      </c>
      <c r="E202" s="77" t="s">
        <v>35</v>
      </c>
      <c r="F202" s="78">
        <v>40</v>
      </c>
      <c r="G202" s="67"/>
      <c r="H202" s="68">
        <f>ROUND(G202*F202,2)</f>
        <v>0</v>
      </c>
      <c r="I202" s="69"/>
      <c r="J202" s="70">
        <f ca="1" t="shared" si="50"/>
      </c>
      <c r="K202" s="71" t="str">
        <f t="shared" si="51"/>
        <v>B09519.1 mm Diametereach</v>
      </c>
      <c r="L202" s="72" t="e">
        <f>MATCH(K202,#REF!,0)</f>
        <v>#REF!</v>
      </c>
      <c r="M202" s="73" t="str">
        <f ca="1" t="shared" si="52"/>
        <v>F0</v>
      </c>
      <c r="N202" s="73" t="str">
        <f ca="1" t="shared" si="53"/>
        <v>C2</v>
      </c>
      <c r="O202" s="73" t="str">
        <f ca="1" t="shared" si="54"/>
        <v>C2</v>
      </c>
      <c r="P202" s="80"/>
    </row>
    <row r="203" spans="1:16" s="81" customFormat="1" ht="30" customHeight="1">
      <c r="A203" s="87" t="s">
        <v>41</v>
      </c>
      <c r="B203" s="65" t="s">
        <v>277</v>
      </c>
      <c r="C203" s="76" t="s">
        <v>42</v>
      </c>
      <c r="D203" s="66" t="s">
        <v>96</v>
      </c>
      <c r="E203" s="77"/>
      <c r="F203" s="78"/>
      <c r="G203" s="82"/>
      <c r="H203" s="68"/>
      <c r="I203" s="69"/>
      <c r="J203" s="70" t="str">
        <f ca="1" t="shared" si="50"/>
        <v>LOCKED</v>
      </c>
      <c r="K203" s="71" t="str">
        <f t="shared" si="51"/>
        <v>B097Drilled Tie BarsCW 3230-R7</v>
      </c>
      <c r="L203" s="72" t="e">
        <f>MATCH(K203,#REF!,0)</f>
        <v>#REF!</v>
      </c>
      <c r="M203" s="73" t="str">
        <f ca="1" t="shared" si="52"/>
        <v>F0</v>
      </c>
      <c r="N203" s="73" t="str">
        <f ca="1" t="shared" si="53"/>
        <v>G</v>
      </c>
      <c r="O203" s="73" t="str">
        <f ca="1" t="shared" si="54"/>
        <v>C2</v>
      </c>
      <c r="P203" s="80"/>
    </row>
    <row r="204" spans="1:16" s="81" customFormat="1" ht="30" customHeight="1">
      <c r="A204" s="87" t="s">
        <v>43</v>
      </c>
      <c r="B204" s="83" t="s">
        <v>31</v>
      </c>
      <c r="C204" s="76" t="s">
        <v>44</v>
      </c>
      <c r="D204" s="66" t="s">
        <v>2</v>
      </c>
      <c r="E204" s="77" t="s">
        <v>35</v>
      </c>
      <c r="F204" s="78">
        <v>530</v>
      </c>
      <c r="G204" s="67"/>
      <c r="H204" s="68">
        <f>ROUND(G204*F204,2)</f>
        <v>0</v>
      </c>
      <c r="I204" s="69"/>
      <c r="J204" s="70">
        <f ca="1" t="shared" si="50"/>
      </c>
      <c r="K204" s="71" t="str">
        <f t="shared" si="51"/>
        <v>B09820 M Deformed Tie Bareach</v>
      </c>
      <c r="L204" s="72" t="e">
        <f>MATCH(K204,#REF!,0)</f>
        <v>#REF!</v>
      </c>
      <c r="M204" s="73" t="str">
        <f ca="1" t="shared" si="52"/>
        <v>F0</v>
      </c>
      <c r="N204" s="73" t="str">
        <f ca="1" t="shared" si="53"/>
        <v>C2</v>
      </c>
      <c r="O204" s="73" t="str">
        <f ca="1" t="shared" si="54"/>
        <v>C2</v>
      </c>
      <c r="P204" s="80"/>
    </row>
    <row r="205" spans="1:16" s="74" customFormat="1" ht="43.5" customHeight="1">
      <c r="A205" s="87" t="s">
        <v>97</v>
      </c>
      <c r="B205" s="65" t="s">
        <v>278</v>
      </c>
      <c r="C205" s="76" t="s">
        <v>45</v>
      </c>
      <c r="D205" s="66" t="s">
        <v>98</v>
      </c>
      <c r="E205" s="77"/>
      <c r="F205" s="78"/>
      <c r="G205" s="82"/>
      <c r="H205" s="68"/>
      <c r="I205" s="69"/>
      <c r="J205" s="70" t="str">
        <f ca="1" t="shared" si="50"/>
        <v>LOCKED</v>
      </c>
      <c r="K205" s="71" t="str">
        <f t="shared" si="51"/>
        <v>B114rlMiscellaneous Concrete Slab RenewalCW 3235-R9</v>
      </c>
      <c r="L205" s="72" t="e">
        <f>MATCH(K205,#REF!,0)</f>
        <v>#REF!</v>
      </c>
      <c r="M205" s="73" t="str">
        <f ca="1" t="shared" si="52"/>
        <v>F0</v>
      </c>
      <c r="N205" s="73" t="str">
        <f ca="1" t="shared" si="53"/>
        <v>G</v>
      </c>
      <c r="O205" s="73" t="str">
        <f ca="1" t="shared" si="54"/>
        <v>C2</v>
      </c>
      <c r="P205" s="80"/>
    </row>
    <row r="206" spans="1:16" s="81" customFormat="1" ht="30" customHeight="1">
      <c r="A206" s="87" t="s">
        <v>99</v>
      </c>
      <c r="B206" s="83" t="s">
        <v>31</v>
      </c>
      <c r="C206" s="76" t="s">
        <v>100</v>
      </c>
      <c r="D206" s="66" t="s">
        <v>46</v>
      </c>
      <c r="E206" s="77"/>
      <c r="F206" s="78"/>
      <c r="G206" s="82"/>
      <c r="H206" s="68"/>
      <c r="I206" s="69"/>
      <c r="J206" s="70" t="str">
        <f ca="1" t="shared" si="50"/>
        <v>LOCKED</v>
      </c>
      <c r="K206" s="71" t="str">
        <f t="shared" si="51"/>
        <v>B118rl100 mm SidewalkSD-228A</v>
      </c>
      <c r="L206" s="72" t="e">
        <f>MATCH(K206,#REF!,0)</f>
        <v>#REF!</v>
      </c>
      <c r="M206" s="73" t="str">
        <f ca="1" t="shared" si="52"/>
        <v>F0</v>
      </c>
      <c r="N206" s="73" t="str">
        <f ca="1" t="shared" si="53"/>
        <v>G</v>
      </c>
      <c r="O206" s="73" t="str">
        <f ca="1" t="shared" si="54"/>
        <v>C2</v>
      </c>
      <c r="P206" s="80"/>
    </row>
    <row r="207" spans="1:16" s="81" customFormat="1" ht="30" customHeight="1">
      <c r="A207" s="87" t="s">
        <v>101</v>
      </c>
      <c r="B207" s="88" t="s">
        <v>102</v>
      </c>
      <c r="C207" s="76" t="s">
        <v>103</v>
      </c>
      <c r="D207" s="66"/>
      <c r="E207" s="77" t="s">
        <v>30</v>
      </c>
      <c r="F207" s="78">
        <v>22</v>
      </c>
      <c r="G207" s="67"/>
      <c r="H207" s="68">
        <f>ROUND(G207*F207,2)</f>
        <v>0</v>
      </c>
      <c r="I207" s="89"/>
      <c r="J207" s="70">
        <f ca="1" t="shared" si="50"/>
      </c>
      <c r="K207" s="71" t="str">
        <f t="shared" si="51"/>
        <v>B119rlLess than 5 sq.m.m²</v>
      </c>
      <c r="L207" s="72" t="e">
        <f>MATCH(K207,#REF!,0)</f>
        <v>#REF!</v>
      </c>
      <c r="M207" s="73" t="str">
        <f ca="1" t="shared" si="52"/>
        <v>F0</v>
      </c>
      <c r="N207" s="73" t="str">
        <f ca="1" t="shared" si="53"/>
        <v>C2</v>
      </c>
      <c r="O207" s="73" t="str">
        <f ca="1" t="shared" si="54"/>
        <v>C2</v>
      </c>
      <c r="P207" s="80"/>
    </row>
    <row r="208" spans="1:16" s="74" customFormat="1" ht="30" customHeight="1">
      <c r="A208" s="87" t="s">
        <v>107</v>
      </c>
      <c r="B208" s="65" t="s">
        <v>279</v>
      </c>
      <c r="C208" s="76" t="s">
        <v>109</v>
      </c>
      <c r="D208" s="66" t="s">
        <v>110</v>
      </c>
      <c r="E208" s="77"/>
      <c r="F208" s="78"/>
      <c r="G208" s="82"/>
      <c r="H208" s="68"/>
      <c r="I208" s="69"/>
      <c r="J208" s="70" t="str">
        <f ca="1" t="shared" si="50"/>
        <v>LOCKED</v>
      </c>
      <c r="K208" s="71" t="str">
        <f t="shared" si="51"/>
        <v>B126rConcrete Curb RemovalCW 3240-R10</v>
      </c>
      <c r="L208" s="72" t="e">
        <f>MATCH(K208,#REF!,0)</f>
        <v>#REF!</v>
      </c>
      <c r="M208" s="73" t="str">
        <f ca="1" t="shared" si="52"/>
        <v>F0</v>
      </c>
      <c r="N208" s="73" t="str">
        <f ca="1" t="shared" si="53"/>
        <v>G</v>
      </c>
      <c r="O208" s="73" t="str">
        <f ca="1" t="shared" si="54"/>
        <v>C2</v>
      </c>
      <c r="P208" s="80"/>
    </row>
    <row r="209" spans="1:16" s="81" customFormat="1" ht="30" customHeight="1">
      <c r="A209" s="87" t="s">
        <v>111</v>
      </c>
      <c r="B209" s="83" t="s">
        <v>31</v>
      </c>
      <c r="C209" s="76" t="s">
        <v>202</v>
      </c>
      <c r="D209" s="66" t="s">
        <v>2</v>
      </c>
      <c r="E209" s="77" t="s">
        <v>47</v>
      </c>
      <c r="F209" s="78">
        <v>24</v>
      </c>
      <c r="G209" s="67"/>
      <c r="H209" s="68">
        <f>ROUND(G209*F209,2)</f>
        <v>0</v>
      </c>
      <c r="I209" s="69" t="s">
        <v>112</v>
      </c>
      <c r="J209" s="70">
        <f ca="1" t="shared" si="50"/>
      </c>
      <c r="K209" s="71" t="str">
        <f t="shared" si="51"/>
        <v>B127rBarrier Integralm</v>
      </c>
      <c r="L209" s="72" t="e">
        <f>MATCH(K209,#REF!,0)</f>
        <v>#REF!</v>
      </c>
      <c r="M209" s="73" t="str">
        <f ca="1" t="shared" si="52"/>
        <v>F0</v>
      </c>
      <c r="N209" s="73" t="str">
        <f ca="1" t="shared" si="53"/>
        <v>C2</v>
      </c>
      <c r="O209" s="73" t="str">
        <f ca="1" t="shared" si="54"/>
        <v>C2</v>
      </c>
      <c r="P209" s="80"/>
    </row>
    <row r="210" spans="1:16" s="81" customFormat="1" ht="30" customHeight="1">
      <c r="A210" s="87" t="s">
        <v>113</v>
      </c>
      <c r="B210" s="65" t="s">
        <v>280</v>
      </c>
      <c r="C210" s="76" t="s">
        <v>115</v>
      </c>
      <c r="D210" s="66" t="s">
        <v>110</v>
      </c>
      <c r="E210" s="77"/>
      <c r="F210" s="78"/>
      <c r="G210" s="82"/>
      <c r="H210" s="68"/>
      <c r="I210" s="69"/>
      <c r="J210" s="70" t="str">
        <f ca="1" t="shared" si="50"/>
        <v>LOCKED</v>
      </c>
      <c r="K210" s="71" t="str">
        <f t="shared" si="51"/>
        <v>B135iConcrete Curb InstallationCW 3240-R10</v>
      </c>
      <c r="L210" s="72" t="e">
        <f>MATCH(K210,#REF!,0)</f>
        <v>#REF!</v>
      </c>
      <c r="M210" s="73" t="str">
        <f ca="1" t="shared" si="52"/>
        <v>F0</v>
      </c>
      <c r="N210" s="73" t="str">
        <f ca="1" t="shared" si="53"/>
        <v>G</v>
      </c>
      <c r="O210" s="73" t="str">
        <f ca="1" t="shared" si="54"/>
        <v>C2</v>
      </c>
      <c r="P210" s="80"/>
    </row>
    <row r="211" spans="1:16" s="81" customFormat="1" ht="30" customHeight="1">
      <c r="A211" s="87" t="s">
        <v>116</v>
      </c>
      <c r="B211" s="83" t="s">
        <v>31</v>
      </c>
      <c r="C211" s="76" t="s">
        <v>126</v>
      </c>
      <c r="D211" s="66" t="s">
        <v>117</v>
      </c>
      <c r="E211" s="77" t="s">
        <v>47</v>
      </c>
      <c r="F211" s="78">
        <v>2</v>
      </c>
      <c r="G211" s="67"/>
      <c r="H211" s="68">
        <f>ROUND(G211*F211,2)</f>
        <v>0</v>
      </c>
      <c r="I211" s="69" t="s">
        <v>118</v>
      </c>
      <c r="J211" s="70">
        <f ca="1" t="shared" si="50"/>
      </c>
      <c r="K211" s="71" t="str">
        <f t="shared" si="51"/>
        <v>B138iBarrier (150 mm reveal ht, Integral)SD-204m</v>
      </c>
      <c r="L211" s="72" t="e">
        <f>MATCH(K211,#REF!,0)</f>
        <v>#REF!</v>
      </c>
      <c r="M211" s="73" t="str">
        <f ca="1" t="shared" si="52"/>
        <v>F0</v>
      </c>
      <c r="N211" s="73" t="str">
        <f ca="1" t="shared" si="53"/>
        <v>C2</v>
      </c>
      <c r="O211" s="73" t="str">
        <f ca="1" t="shared" si="54"/>
        <v>C2</v>
      </c>
      <c r="P211" s="80"/>
    </row>
    <row r="212" spans="1:16" s="81" customFormat="1" ht="30" customHeight="1">
      <c r="A212" s="87" t="s">
        <v>120</v>
      </c>
      <c r="B212" s="83" t="s">
        <v>36</v>
      </c>
      <c r="C212" s="76" t="s">
        <v>127</v>
      </c>
      <c r="D212" s="66" t="s">
        <v>119</v>
      </c>
      <c r="E212" s="77" t="s">
        <v>47</v>
      </c>
      <c r="F212" s="78">
        <v>12</v>
      </c>
      <c r="G212" s="67"/>
      <c r="H212" s="68">
        <f>ROUND(G212*F212,2)</f>
        <v>0</v>
      </c>
      <c r="I212" s="69" t="s">
        <v>118</v>
      </c>
      <c r="J212" s="70">
        <f ca="1" t="shared" si="50"/>
      </c>
      <c r="K212" s="71" t="str">
        <f t="shared" si="51"/>
        <v>B140iModified Barrier (180 mm reveal ht, Integral)SD-203Bm</v>
      </c>
      <c r="L212" s="72" t="e">
        <f>MATCH(K212,#REF!,0)</f>
        <v>#REF!</v>
      </c>
      <c r="M212" s="73" t="str">
        <f ca="1" t="shared" si="52"/>
        <v>F0</v>
      </c>
      <c r="N212" s="73" t="str">
        <f ca="1" t="shared" si="53"/>
        <v>C2</v>
      </c>
      <c r="O212" s="73" t="str">
        <f ca="1" t="shared" si="54"/>
        <v>C2</v>
      </c>
      <c r="P212" s="80"/>
    </row>
    <row r="213" spans="1:16" s="81" customFormat="1" ht="30" customHeight="1">
      <c r="A213" s="87" t="s">
        <v>123</v>
      </c>
      <c r="B213" s="83" t="s">
        <v>48</v>
      </c>
      <c r="C213" s="76" t="s">
        <v>124</v>
      </c>
      <c r="D213" s="66" t="s">
        <v>125</v>
      </c>
      <c r="E213" s="77" t="s">
        <v>47</v>
      </c>
      <c r="F213" s="78">
        <v>10</v>
      </c>
      <c r="G213" s="67"/>
      <c r="H213" s="68">
        <f>ROUND(G213*F213,2)</f>
        <v>0</v>
      </c>
      <c r="I213" s="69"/>
      <c r="J213" s="70">
        <f ca="1" t="shared" si="50"/>
      </c>
      <c r="K213" s="71" t="str">
        <f t="shared" si="51"/>
        <v>B150iCurb Ramp (8-12 mm reveal ht, Integral)SD-229A,B,Cm</v>
      </c>
      <c r="L213" s="72" t="e">
        <f>MATCH(K213,#REF!,0)</f>
        <v>#REF!</v>
      </c>
      <c r="M213" s="73" t="str">
        <f ca="1" t="shared" si="52"/>
        <v>F0</v>
      </c>
      <c r="N213" s="73" t="str">
        <f ca="1" t="shared" si="53"/>
        <v>C2</v>
      </c>
      <c r="O213" s="73" t="str">
        <f ca="1" t="shared" si="54"/>
        <v>C2</v>
      </c>
      <c r="P213" s="80"/>
    </row>
    <row r="214" spans="1:8" ht="36" customHeight="1">
      <c r="A214" s="19"/>
      <c r="B214" s="6"/>
      <c r="C214" s="99" t="s">
        <v>21</v>
      </c>
      <c r="D214" s="113"/>
      <c r="E214" s="115"/>
      <c r="F214" s="115"/>
      <c r="G214" s="19"/>
      <c r="H214" s="22"/>
    </row>
    <row r="215" spans="1:16" s="74" customFormat="1" ht="43.5" customHeight="1">
      <c r="A215" s="75" t="s">
        <v>63</v>
      </c>
      <c r="B215" s="65" t="s">
        <v>281</v>
      </c>
      <c r="C215" s="76" t="s">
        <v>65</v>
      </c>
      <c r="D215" s="66" t="s">
        <v>130</v>
      </c>
      <c r="E215" s="77"/>
      <c r="F215" s="90"/>
      <c r="G215" s="82"/>
      <c r="H215" s="91"/>
      <c r="I215" s="89"/>
      <c r="J215" s="70" t="str">
        <f ca="1">IF(CELL("protect",$G215)=1,"LOCKED","")</f>
        <v>LOCKED</v>
      </c>
      <c r="K215" s="71" t="str">
        <f>CLEAN(CONCATENATE(TRIM($A215),TRIM($C215),TRIM($D215),TRIM($E215)))</f>
        <v>C019Concrete Pavements for Early OpeningCW 3310-R14</v>
      </c>
      <c r="L215" s="72" t="e">
        <f>MATCH(K215,#REF!,0)</f>
        <v>#REF!</v>
      </c>
      <c r="M215" s="73" t="str">
        <f ca="1">CELL("format",$F215)</f>
        <v>F0</v>
      </c>
      <c r="N215" s="73" t="str">
        <f ca="1">CELL("format",$G215)</f>
        <v>G</v>
      </c>
      <c r="O215" s="73" t="str">
        <f ca="1">CELL("format",$H215)</f>
        <v>C2</v>
      </c>
      <c r="P215" s="80"/>
    </row>
    <row r="216" spans="1:16" s="74" customFormat="1" ht="54.75" customHeight="1">
      <c r="A216" s="75" t="s">
        <v>131</v>
      </c>
      <c r="B216" s="83" t="s">
        <v>31</v>
      </c>
      <c r="C216" s="76" t="s">
        <v>133</v>
      </c>
      <c r="D216" s="66"/>
      <c r="E216" s="77" t="s">
        <v>30</v>
      </c>
      <c r="F216" s="90">
        <v>1670</v>
      </c>
      <c r="G216" s="67"/>
      <c r="H216" s="68">
        <f>ROUND(G216*F216,2)</f>
        <v>0</v>
      </c>
      <c r="I216" s="79" t="s">
        <v>132</v>
      </c>
      <c r="J216" s="70">
        <f ca="1">IF(CELL("protect",$G216)=1,"LOCKED","")</f>
      </c>
      <c r="K216" s="71" t="str">
        <f>CLEAN(CONCATENATE(TRIM($A216),TRIM($C216),TRIM($D216),TRIM($E216)))</f>
        <v>C029Construction of 150 mm Concrete Pavement for Early Opening 72 Hour (Reinforced)m²</v>
      </c>
      <c r="L216" s="72" t="e">
        <f>MATCH(K216,#REF!,0)</f>
        <v>#REF!</v>
      </c>
      <c r="M216" s="73" t="str">
        <f ca="1">CELL("format",$F216)</f>
        <v>F0</v>
      </c>
      <c r="N216" s="73" t="str">
        <f ca="1">CELL("format",$G216)</f>
        <v>C2</v>
      </c>
      <c r="O216" s="73" t="str">
        <f ca="1">CELL("format",$H216)</f>
        <v>C2</v>
      </c>
      <c r="P216" s="80"/>
    </row>
    <row r="217" spans="1:16" s="74" customFormat="1" ht="43.5" customHeight="1">
      <c r="A217" s="75" t="s">
        <v>51</v>
      </c>
      <c r="B217" s="65" t="s">
        <v>282</v>
      </c>
      <c r="C217" s="76" t="s">
        <v>52</v>
      </c>
      <c r="D217" s="66" t="s">
        <v>130</v>
      </c>
      <c r="E217" s="77"/>
      <c r="F217" s="90"/>
      <c r="G217" s="82"/>
      <c r="H217" s="91"/>
      <c r="I217" s="69"/>
      <c r="J217" s="70" t="str">
        <f ca="1">IF(CELL("protect",$G217)=1,"LOCKED","")</f>
        <v>LOCKED</v>
      </c>
      <c r="K217" s="71" t="str">
        <f>CLEAN(CONCATENATE(TRIM($A217),TRIM($C217),TRIM($D217),TRIM($E217)))</f>
        <v>C032Concrete Curbs, Curb and Gutter, and Splash StripsCW 3310-R14</v>
      </c>
      <c r="L217" s="72" t="e">
        <f>MATCH(K217,#REF!,0)</f>
        <v>#REF!</v>
      </c>
      <c r="M217" s="73" t="str">
        <f ca="1">CELL("format",$F217)</f>
        <v>F0</v>
      </c>
      <c r="N217" s="73" t="str">
        <f ca="1">CELL("format",$G217)</f>
        <v>G</v>
      </c>
      <c r="O217" s="73" t="str">
        <f ca="1">CELL("format",$H217)</f>
        <v>C2</v>
      </c>
      <c r="P217" s="80"/>
    </row>
    <row r="218" spans="1:16" s="81" customFormat="1" ht="43.5" customHeight="1">
      <c r="A218" s="75" t="s">
        <v>134</v>
      </c>
      <c r="B218" s="83" t="s">
        <v>31</v>
      </c>
      <c r="C218" s="76" t="s">
        <v>135</v>
      </c>
      <c r="D218" s="66" t="s">
        <v>121</v>
      </c>
      <c r="E218" s="77" t="s">
        <v>47</v>
      </c>
      <c r="F218" s="78">
        <v>6</v>
      </c>
      <c r="G218" s="67"/>
      <c r="H218" s="68">
        <f>ROUND(G218*F218,2)</f>
        <v>0</v>
      </c>
      <c r="I218" s="69" t="s">
        <v>136</v>
      </c>
      <c r="J218" s="70">
        <f ca="1">IF(CELL("protect",$G218)=1,"LOCKED","")</f>
      </c>
      <c r="K218" s="71" t="str">
        <f>CLEAN(CONCATENATE(TRIM($A218),TRIM($C218),TRIM($D218),TRIM($E218)))</f>
        <v>C044Construction of Lip Curb (75 mm ht, Integral)SD-202Am</v>
      </c>
      <c r="L218" s="72" t="e">
        <f>MATCH(K218,#REF!,0)</f>
        <v>#REF!</v>
      </c>
      <c r="M218" s="73" t="str">
        <f ca="1">CELL("format",$F218)</f>
        <v>F0</v>
      </c>
      <c r="N218" s="73" t="str">
        <f ca="1">CELL("format",$G218)</f>
        <v>C2</v>
      </c>
      <c r="O218" s="73" t="str">
        <f ca="1">CELL("format",$H218)</f>
        <v>C2</v>
      </c>
      <c r="P218" s="80"/>
    </row>
    <row r="219" spans="1:8" ht="36" customHeight="1">
      <c r="A219" s="19"/>
      <c r="B219" s="6"/>
      <c r="C219" s="99" t="s">
        <v>340</v>
      </c>
      <c r="D219" s="113"/>
      <c r="E219" s="115"/>
      <c r="F219" s="115"/>
      <c r="G219" s="19"/>
      <c r="H219" s="22"/>
    </row>
    <row r="220" spans="1:16" s="81" customFormat="1" ht="43.5" customHeight="1">
      <c r="A220" s="75" t="s">
        <v>139</v>
      </c>
      <c r="B220" s="65" t="s">
        <v>283</v>
      </c>
      <c r="C220" s="76" t="s">
        <v>141</v>
      </c>
      <c r="D220" s="66" t="s">
        <v>142</v>
      </c>
      <c r="F220" s="78"/>
      <c r="G220" s="82"/>
      <c r="H220" s="91"/>
      <c r="I220" s="69"/>
      <c r="J220" s="70" t="str">
        <f ca="1">IF(CELL("protect",$G220)=1,"LOCKED","")</f>
        <v>LOCKED</v>
      </c>
      <c r="K220" s="71" t="str">
        <f>CLEAN(CONCATENATE(TRIM($A220),TRIM($C220),TRIM($D220),TRIM($E220)))</f>
        <v>C055Construction of Asphaltic Concrete PavementsCW 3410-R9</v>
      </c>
      <c r="L220" s="72" t="e">
        <f>MATCH(K220,#REF!,0)</f>
        <v>#REF!</v>
      </c>
      <c r="M220" s="73" t="str">
        <f ca="1">CELL("format",$F220)</f>
        <v>F0</v>
      </c>
      <c r="N220" s="73" t="str">
        <f ca="1">CELL("format",$G220)</f>
        <v>G</v>
      </c>
      <c r="O220" s="73" t="str">
        <f ca="1">CELL("format",$H220)</f>
        <v>C2</v>
      </c>
      <c r="P220" s="80"/>
    </row>
    <row r="221" spans="1:16" s="81" customFormat="1" ht="30" customHeight="1">
      <c r="A221" s="75" t="s">
        <v>143</v>
      </c>
      <c r="B221" s="83" t="s">
        <v>31</v>
      </c>
      <c r="C221" s="76" t="s">
        <v>61</v>
      </c>
      <c r="D221" s="66"/>
      <c r="E221" s="77"/>
      <c r="F221" s="78"/>
      <c r="G221" s="82"/>
      <c r="H221" s="91"/>
      <c r="I221" s="69"/>
      <c r="J221" s="70" t="str">
        <f ca="1">IF(CELL("protect",$G221)=1,"LOCKED","")</f>
        <v>LOCKED</v>
      </c>
      <c r="K221" s="71" t="str">
        <f>CLEAN(CONCATENATE(TRIM($A221),TRIM($C221),TRIM($D221),TRIM($E221)))</f>
        <v>C059Tie-ins and Approaches</v>
      </c>
      <c r="L221" s="72" t="e">
        <f>MATCH(K221,#REF!,0)</f>
        <v>#REF!</v>
      </c>
      <c r="M221" s="73" t="str">
        <f ca="1">CELL("format",$F221)</f>
        <v>F0</v>
      </c>
      <c r="N221" s="73" t="str">
        <f ca="1">CELL("format",$G221)</f>
        <v>G</v>
      </c>
      <c r="O221" s="73" t="str">
        <f ca="1">CELL("format",$H221)</f>
        <v>C2</v>
      </c>
      <c r="P221" s="80"/>
    </row>
    <row r="222" spans="1:16" s="81" customFormat="1" ht="30" customHeight="1">
      <c r="A222" s="75" t="s">
        <v>144</v>
      </c>
      <c r="B222" s="88" t="s">
        <v>102</v>
      </c>
      <c r="C222" s="76" t="s">
        <v>145</v>
      </c>
      <c r="D222" s="66"/>
      <c r="E222" s="77" t="s">
        <v>32</v>
      </c>
      <c r="F222" s="78">
        <v>13</v>
      </c>
      <c r="G222" s="67"/>
      <c r="H222" s="68">
        <f>ROUND(G222*F222,2)</f>
        <v>0</v>
      </c>
      <c r="I222" s="69"/>
      <c r="J222" s="70">
        <f ca="1">IF(CELL("protect",$G222)=1,"LOCKED","")</f>
      </c>
      <c r="K222" s="71" t="str">
        <f>CLEAN(CONCATENATE(TRIM($A222),TRIM($C222),TRIM($D222),TRIM($E222)))</f>
        <v>C062Type IItonne</v>
      </c>
      <c r="L222" s="72" t="e">
        <f>MATCH(K222,#REF!,0)</f>
        <v>#REF!</v>
      </c>
      <c r="M222" s="73" t="str">
        <f ca="1">CELL("format",$F222)</f>
        <v>F0</v>
      </c>
      <c r="N222" s="73" t="str">
        <f ca="1">CELL("format",$G222)</f>
        <v>C2</v>
      </c>
      <c r="O222" s="73" t="str">
        <f ca="1">CELL("format",$H222)</f>
        <v>C2</v>
      </c>
      <c r="P222" s="80"/>
    </row>
    <row r="223" spans="1:16" s="81" customFormat="1" ht="39.75" customHeight="1">
      <c r="A223" s="87" t="s">
        <v>146</v>
      </c>
      <c r="B223" s="65" t="s">
        <v>284</v>
      </c>
      <c r="C223" s="76" t="s">
        <v>147</v>
      </c>
      <c r="D223" s="66" t="s">
        <v>367</v>
      </c>
      <c r="E223" s="77" t="s">
        <v>30</v>
      </c>
      <c r="F223" s="86">
        <v>310</v>
      </c>
      <c r="G223" s="67"/>
      <c r="H223" s="68">
        <f>ROUND(G223*F223,2)</f>
        <v>0</v>
      </c>
      <c r="I223" s="69"/>
      <c r="J223" s="70">
        <f ca="1">IF(CELL("protect",$G223)=1,"LOCKED","")</f>
      </c>
      <c r="K223" s="71" t="str">
        <f>CLEAN(CONCATENATE(TRIM($A223),TRIM($C223),TRIM($D223),TRIM($E223)))</f>
        <v>C068Plain Concrete PavementE10m²</v>
      </c>
      <c r="L223" s="72" t="e">
        <f>MATCH(K223,#REF!,0)</f>
        <v>#REF!</v>
      </c>
      <c r="M223" s="73" t="str">
        <f ca="1">CELL("format",$F223)</f>
        <v>F0</v>
      </c>
      <c r="N223" s="73" t="str">
        <f ca="1">CELL("format",$G223)</f>
        <v>C2</v>
      </c>
      <c r="O223" s="73" t="str">
        <f ca="1">CELL("format",$H223)</f>
        <v>C2</v>
      </c>
      <c r="P223" s="80"/>
    </row>
    <row r="224" spans="1:8" ht="48" customHeight="1">
      <c r="A224" s="19"/>
      <c r="B224" s="6"/>
      <c r="C224" s="99" t="s">
        <v>22</v>
      </c>
      <c r="D224" s="113"/>
      <c r="E224" s="116"/>
      <c r="F224" s="115"/>
      <c r="G224" s="19"/>
      <c r="H224" s="22"/>
    </row>
    <row r="225" spans="1:21" s="95" customFormat="1" ht="43.5" customHeight="1">
      <c r="A225" s="75" t="s">
        <v>154</v>
      </c>
      <c r="B225" s="65" t="s">
        <v>285</v>
      </c>
      <c r="C225" s="76" t="s">
        <v>156</v>
      </c>
      <c r="D225" s="66" t="s">
        <v>151</v>
      </c>
      <c r="E225" s="77"/>
      <c r="F225" s="90"/>
      <c r="G225" s="82"/>
      <c r="H225" s="91"/>
      <c r="I225" s="91"/>
      <c r="J225" s="70" t="str">
        <f ca="1">IF(CELL("protect",$G225)=1,"LOCKED","")</f>
        <v>LOCKED</v>
      </c>
      <c r="K225" s="71" t="str">
        <f>CLEAN(CONCATENATE(TRIM($A225),TRIM($C225),TRIM($D225),TRIM($E225)))</f>
        <v>E007DRemove and Replace Existing Catch PitCW 2130-R12</v>
      </c>
      <c r="L225" s="72" t="e">
        <f>MATCH(K225,#REF!,0)</f>
        <v>#REF!</v>
      </c>
      <c r="M225" s="73" t="str">
        <f ca="1">CELL("format",$F225)</f>
        <v>F0</v>
      </c>
      <c r="N225" s="73" t="str">
        <f ca="1">CELL("format",$G225)</f>
        <v>G</v>
      </c>
      <c r="O225" s="73" t="str">
        <f ca="1">CELL("format",$H225)</f>
        <v>C2</v>
      </c>
      <c r="P225" s="92"/>
      <c r="Q225" s="93"/>
      <c r="R225" s="93"/>
      <c r="S225" s="92"/>
      <c r="T225" s="94"/>
      <c r="U225" s="92"/>
    </row>
    <row r="226" spans="1:16" s="74" customFormat="1" ht="30" customHeight="1">
      <c r="A226" s="75" t="s">
        <v>157</v>
      </c>
      <c r="B226" s="83" t="s">
        <v>31</v>
      </c>
      <c r="C226" s="76" t="s">
        <v>158</v>
      </c>
      <c r="D226" s="66"/>
      <c r="E226" s="77" t="s">
        <v>35</v>
      </c>
      <c r="F226" s="90">
        <v>1</v>
      </c>
      <c r="G226" s="67"/>
      <c r="H226" s="68">
        <f>ROUND(G226*F226,2)</f>
        <v>0</v>
      </c>
      <c r="I226" s="69"/>
      <c r="J226" s="70">
        <f ca="1">IF(CELL("protect",$G226)=1,"LOCKED","")</f>
      </c>
      <c r="K226" s="71" t="str">
        <f>CLEAN(CONCATENATE(TRIM($A226),TRIM($C226),TRIM($D226),TRIM($E226)))</f>
        <v>E007ESD-023each</v>
      </c>
      <c r="L226" s="72" t="e">
        <f>MATCH(K226,#REF!,0)</f>
        <v>#REF!</v>
      </c>
      <c r="M226" s="73" t="str">
        <f ca="1">CELL("format",$F226)</f>
        <v>F0</v>
      </c>
      <c r="N226" s="73" t="str">
        <f ca="1">CELL("format",$G226)</f>
        <v>C2</v>
      </c>
      <c r="O226" s="73" t="str">
        <f ca="1">CELL("format",$H226)</f>
        <v>C2</v>
      </c>
      <c r="P226" s="80"/>
    </row>
    <row r="227" spans="1:16" s="81" customFormat="1" ht="30" customHeight="1">
      <c r="A227" s="75" t="s">
        <v>181</v>
      </c>
      <c r="B227" s="65" t="s">
        <v>286</v>
      </c>
      <c r="C227" s="76" t="s">
        <v>182</v>
      </c>
      <c r="D227" s="66" t="s">
        <v>368</v>
      </c>
      <c r="E227" s="77" t="s">
        <v>47</v>
      </c>
      <c r="F227" s="90">
        <v>60</v>
      </c>
      <c r="G227" s="67"/>
      <c r="H227" s="68">
        <f>ROUND(G227*F227,2)</f>
        <v>0</v>
      </c>
      <c r="I227" s="69"/>
      <c r="J227" s="70">
        <f ca="1">IF(CELL("protect",$G227)=1,"LOCKED","")</f>
      </c>
      <c r="K227" s="71" t="str">
        <f>CLEAN(CONCATENATE(TRIM($A227),TRIM($C227),TRIM($D227),TRIM($E227)))</f>
        <v>E051Installation of SubdrainsCW 3120-R4 / E9m</v>
      </c>
      <c r="L227" s="72" t="e">
        <f>MATCH(K227,#REF!,0)</f>
        <v>#REF!</v>
      </c>
      <c r="M227" s="73" t="str">
        <f ca="1">CELL("format",$F227)</f>
        <v>F0</v>
      </c>
      <c r="N227" s="73" t="str">
        <f ca="1">CELL("format",$G227)</f>
        <v>C2</v>
      </c>
      <c r="O227" s="73" t="str">
        <f ca="1">CELL("format",$H227)</f>
        <v>C2</v>
      </c>
      <c r="P227" s="80"/>
    </row>
    <row r="228" spans="1:8" ht="36" customHeight="1">
      <c r="A228" s="19"/>
      <c r="B228" s="11"/>
      <c r="C228" s="99" t="s">
        <v>23</v>
      </c>
      <c r="D228" s="113"/>
      <c r="E228" s="116"/>
      <c r="F228" s="115"/>
      <c r="G228" s="19"/>
      <c r="H228" s="22"/>
    </row>
    <row r="229" spans="1:16" s="81" customFormat="1" ht="43.5" customHeight="1">
      <c r="A229" s="75" t="s">
        <v>183</v>
      </c>
      <c r="B229" s="65" t="s">
        <v>287</v>
      </c>
      <c r="C229" s="76" t="s">
        <v>185</v>
      </c>
      <c r="D229" s="66" t="s">
        <v>186</v>
      </c>
      <c r="E229" s="77" t="s">
        <v>35</v>
      </c>
      <c r="F229" s="90">
        <v>1</v>
      </c>
      <c r="G229" s="67"/>
      <c r="H229" s="68">
        <f>ROUND(G229*F229,2)</f>
        <v>0</v>
      </c>
      <c r="I229" s="69"/>
      <c r="J229" s="70">
        <f ca="1">IF(CELL("protect",$G229)=1,"LOCKED","")</f>
      </c>
      <c r="K229" s="71" t="str">
        <f>CLEAN(CONCATENATE(TRIM($A229),TRIM($C229),TRIM($D229),TRIM($E229)))</f>
        <v>F001Adjustment of Catch Basins / Manholes FramesCW 3210-R7each</v>
      </c>
      <c r="L229" s="72" t="e">
        <f>MATCH(K229,#REF!,0)</f>
        <v>#REF!</v>
      </c>
      <c r="M229" s="73" t="str">
        <f ca="1">CELL("format",$F229)</f>
        <v>F0</v>
      </c>
      <c r="N229" s="73" t="str">
        <f ca="1">CELL("format",$G229)</f>
        <v>C2</v>
      </c>
      <c r="O229" s="73" t="str">
        <f ca="1">CELL("format",$H229)</f>
        <v>C2</v>
      </c>
      <c r="P229" s="80"/>
    </row>
    <row r="230" spans="1:8" ht="36" customHeight="1">
      <c r="A230" s="19"/>
      <c r="B230" s="15"/>
      <c r="C230" s="99" t="s">
        <v>24</v>
      </c>
      <c r="D230" s="113"/>
      <c r="E230" s="114"/>
      <c r="F230" s="113"/>
      <c r="G230" s="19"/>
      <c r="H230" s="22"/>
    </row>
    <row r="231" spans="1:16" s="74" customFormat="1" ht="30" customHeight="1">
      <c r="A231" s="87" t="s">
        <v>191</v>
      </c>
      <c r="B231" s="65" t="s">
        <v>288</v>
      </c>
      <c r="C231" s="76" t="s">
        <v>192</v>
      </c>
      <c r="D231" s="66" t="s">
        <v>193</v>
      </c>
      <c r="E231" s="77"/>
      <c r="F231" s="78"/>
      <c r="G231" s="82"/>
      <c r="H231" s="68"/>
      <c r="I231" s="69"/>
      <c r="J231" s="70" t="str">
        <f ca="1">IF(CELL("protect",$G231)=1,"LOCKED","")</f>
        <v>LOCKED</v>
      </c>
      <c r="K231" s="71" t="str">
        <f>CLEAN(CONCATENATE(TRIM($A231),TRIM($C231),TRIM($D231),TRIM($E231)))</f>
        <v>G001SoddingCW 3510-R9</v>
      </c>
      <c r="L231" s="72" t="e">
        <f>MATCH(K231,#REF!,0)</f>
        <v>#REF!</v>
      </c>
      <c r="M231" s="73" t="str">
        <f ca="1">CELL("format",$F231)</f>
        <v>F0</v>
      </c>
      <c r="N231" s="73" t="str">
        <f ca="1">CELL("format",$G231)</f>
        <v>G</v>
      </c>
      <c r="O231" s="73" t="str">
        <f ca="1">CELL("format",$H231)</f>
        <v>C2</v>
      </c>
      <c r="P231" s="80"/>
    </row>
    <row r="232" spans="1:16" s="81" customFormat="1" ht="30" customHeight="1">
      <c r="A232" s="87" t="s">
        <v>197</v>
      </c>
      <c r="B232" s="83" t="s">
        <v>31</v>
      </c>
      <c r="C232" s="76" t="s">
        <v>198</v>
      </c>
      <c r="D232" s="66"/>
      <c r="E232" s="77" t="s">
        <v>30</v>
      </c>
      <c r="F232" s="78">
        <v>22</v>
      </c>
      <c r="G232" s="67"/>
      <c r="H232" s="68">
        <f>ROUND(G232*F232,2)</f>
        <v>0</v>
      </c>
      <c r="I232" s="100"/>
      <c r="J232" s="70">
        <f ca="1">IF(CELL("protect",$G232)=1,"LOCKED","")</f>
      </c>
      <c r="K232" s="71" t="str">
        <f>CLEAN(CONCATENATE(TRIM($A232),TRIM($C232),TRIM($D232),TRIM($E232)))</f>
        <v>G002width &lt; 600 mmm²</v>
      </c>
      <c r="L232" s="72" t="e">
        <f>MATCH(K232,#REF!,0)</f>
        <v>#REF!</v>
      </c>
      <c r="M232" s="73" t="str">
        <f ca="1">CELL("format",$F232)</f>
        <v>F0</v>
      </c>
      <c r="N232" s="73" t="str">
        <f ca="1">CELL("format",$G232)</f>
        <v>C2</v>
      </c>
      <c r="O232" s="73" t="str">
        <f ca="1">CELL("format",$H232)</f>
        <v>C2</v>
      </c>
      <c r="P232" s="80"/>
    </row>
    <row r="233" spans="1:16" s="81" customFormat="1" ht="30" customHeight="1">
      <c r="A233" s="87" t="s">
        <v>194</v>
      </c>
      <c r="B233" s="65" t="s">
        <v>289</v>
      </c>
      <c r="C233" s="76" t="s">
        <v>195</v>
      </c>
      <c r="D233" s="66" t="s">
        <v>196</v>
      </c>
      <c r="E233" s="77" t="s">
        <v>30</v>
      </c>
      <c r="F233" s="78">
        <v>165</v>
      </c>
      <c r="G233" s="67"/>
      <c r="H233" s="68">
        <f>ROUND(G233*F233,2)</f>
        <v>0</v>
      </c>
      <c r="I233" s="69"/>
      <c r="J233" s="70">
        <f ca="1">IF(CELL("protect",$G233)=1,"LOCKED","")</f>
      </c>
      <c r="K233" s="71" t="str">
        <f>CLEAN(CONCATENATE(TRIM($A233),TRIM($C233),TRIM($D233),TRIM($E233)))</f>
        <v>G004SeedingCW 3520-R7m²</v>
      </c>
      <c r="L233" s="72" t="e">
        <f>MATCH(K233,#REF!,0)</f>
        <v>#REF!</v>
      </c>
      <c r="M233" s="73" t="str">
        <f ca="1">CELL("format",$F233)</f>
        <v>F0</v>
      </c>
      <c r="N233" s="73" t="str">
        <f ca="1">CELL("format",$G233)</f>
        <v>C2</v>
      </c>
      <c r="O233" s="73" t="str">
        <f ca="1">CELL("format",$H233)</f>
        <v>C2</v>
      </c>
      <c r="P233" s="80"/>
    </row>
    <row r="234" spans="1:8" s="44" customFormat="1" ht="30" customHeight="1" thickBot="1">
      <c r="A234" s="45"/>
      <c r="B234" s="40" t="str">
        <f>B187</f>
        <v>D</v>
      </c>
      <c r="C234" s="121" t="str">
        <f>C187</f>
        <v>DOMINION ST./GARFIELD ST. ALLEY - ELLICE AVE. TO SARGENT AVE.</v>
      </c>
      <c r="D234" s="122"/>
      <c r="E234" s="122"/>
      <c r="F234" s="123"/>
      <c r="G234" s="45" t="s">
        <v>17</v>
      </c>
      <c r="H234" s="45">
        <f>SUM(H187:H233)</f>
        <v>0</v>
      </c>
    </row>
    <row r="235" spans="1:8" s="44" customFormat="1" ht="30" customHeight="1" thickTop="1">
      <c r="A235" s="46"/>
      <c r="B235" s="41" t="s">
        <v>16</v>
      </c>
      <c r="C235" s="118" t="s">
        <v>365</v>
      </c>
      <c r="D235" s="119"/>
      <c r="E235" s="119"/>
      <c r="F235" s="120"/>
      <c r="G235" s="46"/>
      <c r="H235" s="47"/>
    </row>
    <row r="236" spans="1:8" ht="36" customHeight="1">
      <c r="A236" s="19"/>
      <c r="B236" s="15"/>
      <c r="C236" s="117" t="s">
        <v>19</v>
      </c>
      <c r="D236" s="113"/>
      <c r="E236" s="115" t="s">
        <v>2</v>
      </c>
      <c r="F236" s="115" t="s">
        <v>2</v>
      </c>
      <c r="G236" s="19"/>
      <c r="H236" s="22"/>
    </row>
    <row r="237" spans="1:16" s="74" customFormat="1" ht="30" customHeight="1">
      <c r="A237" s="75" t="s">
        <v>69</v>
      </c>
      <c r="B237" s="65" t="s">
        <v>67</v>
      </c>
      <c r="C237" s="76" t="s">
        <v>71</v>
      </c>
      <c r="D237" s="66" t="s">
        <v>68</v>
      </c>
      <c r="E237" s="77" t="s">
        <v>29</v>
      </c>
      <c r="F237" s="78">
        <v>335</v>
      </c>
      <c r="G237" s="67"/>
      <c r="H237" s="68">
        <f>ROUND(G237*F237,2)</f>
        <v>0</v>
      </c>
      <c r="I237" s="69"/>
      <c r="J237" s="70">
        <f aca="true" ca="1" t="shared" si="55" ref="J237:J245">IF(CELL("protect",$G237)=1,"LOCKED","")</f>
      </c>
      <c r="K237" s="71" t="str">
        <f aca="true" t="shared" si="56" ref="K237:K245">CLEAN(CONCATENATE(TRIM($A237),TRIM($C237),TRIM($D237),TRIM($E237)))</f>
        <v>A003ExcavationCW 3110-R17m³</v>
      </c>
      <c r="L237" s="72" t="e">
        <f>MATCH(K237,#REF!,0)</f>
        <v>#REF!</v>
      </c>
      <c r="M237" s="73" t="str">
        <f aca="true" ca="1" t="shared" si="57" ref="M237:M245">CELL("format",$F237)</f>
        <v>F0</v>
      </c>
      <c r="N237" s="73" t="str">
        <f aca="true" ca="1" t="shared" si="58" ref="N237:N245">CELL("format",$G237)</f>
        <v>C2</v>
      </c>
      <c r="O237" s="73" t="str">
        <f aca="true" ca="1" t="shared" si="59" ref="O237:O245">CELL("format",$H237)</f>
        <v>C2</v>
      </c>
      <c r="P237" s="80"/>
    </row>
    <row r="238" spans="1:16" s="81" customFormat="1" ht="30" customHeight="1">
      <c r="A238" s="64" t="s">
        <v>72</v>
      </c>
      <c r="B238" s="65" t="s">
        <v>290</v>
      </c>
      <c r="C238" s="76" t="s">
        <v>74</v>
      </c>
      <c r="D238" s="66" t="s">
        <v>68</v>
      </c>
      <c r="E238" s="77" t="s">
        <v>30</v>
      </c>
      <c r="F238" s="78">
        <v>790</v>
      </c>
      <c r="G238" s="67"/>
      <c r="H238" s="68">
        <f>ROUND(G238*F238,2)</f>
        <v>0</v>
      </c>
      <c r="I238" s="69"/>
      <c r="J238" s="70">
        <f ca="1" t="shared" si="55"/>
      </c>
      <c r="K238" s="71" t="str">
        <f t="shared" si="56"/>
        <v>A004Sub-Grade CompactionCW 3110-R17m²</v>
      </c>
      <c r="L238" s="72" t="e">
        <f>MATCH(K238,#REF!,0)</f>
        <v>#REF!</v>
      </c>
      <c r="M238" s="73" t="str">
        <f ca="1" t="shared" si="57"/>
        <v>F0</v>
      </c>
      <c r="N238" s="73" t="str">
        <f ca="1" t="shared" si="58"/>
        <v>C2</v>
      </c>
      <c r="O238" s="73" t="str">
        <f ca="1" t="shared" si="59"/>
        <v>C2</v>
      </c>
      <c r="P238" s="80"/>
    </row>
    <row r="239" spans="1:16" s="74" customFormat="1" ht="32.25" customHeight="1">
      <c r="A239" s="64" t="s">
        <v>75</v>
      </c>
      <c r="B239" s="65" t="s">
        <v>291</v>
      </c>
      <c r="C239" s="76" t="s">
        <v>77</v>
      </c>
      <c r="D239" s="66" t="s">
        <v>68</v>
      </c>
      <c r="E239" s="77"/>
      <c r="F239" s="78"/>
      <c r="G239" s="82"/>
      <c r="H239" s="68"/>
      <c r="I239" s="69" t="s">
        <v>78</v>
      </c>
      <c r="J239" s="70" t="str">
        <f ca="1" t="shared" si="55"/>
        <v>LOCKED</v>
      </c>
      <c r="K239" s="71" t="str">
        <f t="shared" si="56"/>
        <v>A007Crushed Sub-base MaterialCW 3110-R17</v>
      </c>
      <c r="L239" s="72" t="e">
        <f>MATCH(K239,#REF!,0)</f>
        <v>#REF!</v>
      </c>
      <c r="M239" s="73" t="str">
        <f ca="1" t="shared" si="57"/>
        <v>F0</v>
      </c>
      <c r="N239" s="73" t="str">
        <f ca="1" t="shared" si="58"/>
        <v>G</v>
      </c>
      <c r="O239" s="73" t="str">
        <f ca="1" t="shared" si="59"/>
        <v>C2</v>
      </c>
      <c r="P239" s="80"/>
    </row>
    <row r="240" spans="1:16" s="74" customFormat="1" ht="30" customHeight="1">
      <c r="A240" s="64" t="s">
        <v>79</v>
      </c>
      <c r="B240" s="83" t="s">
        <v>31</v>
      </c>
      <c r="C240" s="76" t="s">
        <v>80</v>
      </c>
      <c r="D240" s="66" t="s">
        <v>2</v>
      </c>
      <c r="E240" s="77" t="s">
        <v>32</v>
      </c>
      <c r="F240" s="78">
        <v>600</v>
      </c>
      <c r="G240" s="67"/>
      <c r="H240" s="68">
        <f>ROUND(G240*F240,2)</f>
        <v>0</v>
      </c>
      <c r="I240" s="69" t="s">
        <v>81</v>
      </c>
      <c r="J240" s="70">
        <f ca="1" t="shared" si="55"/>
      </c>
      <c r="K240" s="71" t="str">
        <f t="shared" si="56"/>
        <v>A007A50 mmtonne</v>
      </c>
      <c r="L240" s="72" t="e">
        <f>MATCH(K240,#REF!,0)</f>
        <v>#REF!</v>
      </c>
      <c r="M240" s="73" t="str">
        <f ca="1" t="shared" si="57"/>
        <v>F0</v>
      </c>
      <c r="N240" s="73" t="str">
        <f ca="1" t="shared" si="58"/>
        <v>C2</v>
      </c>
      <c r="O240" s="73" t="str">
        <f ca="1" t="shared" si="59"/>
        <v>C2</v>
      </c>
      <c r="P240" s="80"/>
    </row>
    <row r="241" spans="1:16" s="74" customFormat="1" ht="63" customHeight="1">
      <c r="A241" s="64" t="s">
        <v>33</v>
      </c>
      <c r="B241" s="65" t="s">
        <v>155</v>
      </c>
      <c r="C241" s="76" t="s">
        <v>34</v>
      </c>
      <c r="D241" s="66" t="s">
        <v>68</v>
      </c>
      <c r="E241" s="77" t="s">
        <v>29</v>
      </c>
      <c r="F241" s="78">
        <v>60</v>
      </c>
      <c r="G241" s="67"/>
      <c r="H241" s="68">
        <f>ROUND(G241*F241,2)</f>
        <v>0</v>
      </c>
      <c r="I241" s="69" t="s">
        <v>83</v>
      </c>
      <c r="J241" s="70">
        <f ca="1" t="shared" si="55"/>
      </c>
      <c r="K241" s="71" t="str">
        <f t="shared" si="56"/>
        <v>A010Supplying and Placing Base Course MaterialCW 3110-R17m³</v>
      </c>
      <c r="L241" s="72" t="e">
        <f>MATCH(K241,#REF!,0)</f>
        <v>#REF!</v>
      </c>
      <c r="M241" s="73" t="str">
        <f ca="1" t="shared" si="57"/>
        <v>F0</v>
      </c>
      <c r="N241" s="73" t="str">
        <f ca="1" t="shared" si="58"/>
        <v>C2</v>
      </c>
      <c r="O241" s="73" t="str">
        <f ca="1" t="shared" si="59"/>
        <v>C2</v>
      </c>
      <c r="P241" s="80"/>
    </row>
    <row r="242" spans="1:16" s="81" customFormat="1" ht="43.5" customHeight="1">
      <c r="A242" s="64" t="s">
        <v>85</v>
      </c>
      <c r="B242" s="65" t="s">
        <v>160</v>
      </c>
      <c r="C242" s="76" t="s">
        <v>87</v>
      </c>
      <c r="D242" s="66" t="s">
        <v>84</v>
      </c>
      <c r="E242" s="77" t="s">
        <v>30</v>
      </c>
      <c r="F242" s="78">
        <v>780</v>
      </c>
      <c r="G242" s="67"/>
      <c r="H242" s="68">
        <f>ROUND(G242*F242,2)</f>
        <v>0</v>
      </c>
      <c r="I242" s="69"/>
      <c r="J242" s="70">
        <f ca="1" t="shared" si="55"/>
      </c>
      <c r="K242" s="71" t="str">
        <f t="shared" si="56"/>
        <v>A022Separation Geotextile FabricCW 3130-R4m²</v>
      </c>
      <c r="L242" s="72" t="e">
        <f>MATCH(K242,#REF!,0)</f>
        <v>#REF!</v>
      </c>
      <c r="M242" s="73" t="str">
        <f ca="1" t="shared" si="57"/>
        <v>F0</v>
      </c>
      <c r="N242" s="73" t="str">
        <f ca="1" t="shared" si="58"/>
        <v>C2</v>
      </c>
      <c r="O242" s="73" t="str">
        <f ca="1" t="shared" si="59"/>
        <v>C2</v>
      </c>
      <c r="P242" s="80"/>
    </row>
    <row r="243" spans="1:16" s="85" customFormat="1" ht="43.5" customHeight="1">
      <c r="A243" s="64" t="s">
        <v>88</v>
      </c>
      <c r="B243" s="65" t="s">
        <v>292</v>
      </c>
      <c r="C243" s="76" t="s">
        <v>90</v>
      </c>
      <c r="D243" s="66" t="s">
        <v>91</v>
      </c>
      <c r="E243" s="77" t="s">
        <v>30</v>
      </c>
      <c r="F243" s="78">
        <v>50</v>
      </c>
      <c r="G243" s="67"/>
      <c r="H243" s="68">
        <f>ROUND(G243*F243,2)</f>
        <v>0</v>
      </c>
      <c r="I243" s="69"/>
      <c r="J243" s="70">
        <f ca="1" t="shared" si="55"/>
      </c>
      <c r="K243" s="71" t="str">
        <f t="shared" si="56"/>
        <v>A022ASupply and Install GeogridCW 3135-R1m²</v>
      </c>
      <c r="L243" s="72" t="e">
        <f>MATCH(K243,#REF!,0)</f>
        <v>#REF!</v>
      </c>
      <c r="M243" s="73" t="str">
        <f ca="1" t="shared" si="57"/>
        <v>F0</v>
      </c>
      <c r="N243" s="73" t="str">
        <f ca="1" t="shared" si="58"/>
        <v>C2</v>
      </c>
      <c r="O243" s="73" t="str">
        <f ca="1" t="shared" si="59"/>
        <v>C2</v>
      </c>
      <c r="P243" s="84"/>
    </row>
    <row r="244" spans="1:16" s="81" customFormat="1" ht="30" customHeight="1">
      <c r="A244" s="75" t="s">
        <v>93</v>
      </c>
      <c r="B244" s="65" t="s">
        <v>293</v>
      </c>
      <c r="C244" s="76" t="s">
        <v>95</v>
      </c>
      <c r="D244" s="66" t="s">
        <v>92</v>
      </c>
      <c r="E244" s="77"/>
      <c r="F244" s="78"/>
      <c r="G244" s="82"/>
      <c r="H244" s="68"/>
      <c r="I244" s="69"/>
      <c r="J244" s="70" t="str">
        <f ca="1" t="shared" si="55"/>
        <v>LOCKED</v>
      </c>
      <c r="K244" s="71" t="str">
        <f t="shared" si="56"/>
        <v>A024Surfacing MaterialCW 3150-R4</v>
      </c>
      <c r="L244" s="72" t="e">
        <f>MATCH(K244,#REF!,0)</f>
        <v>#REF!</v>
      </c>
      <c r="M244" s="73" t="str">
        <f ca="1" t="shared" si="57"/>
        <v>F0</v>
      </c>
      <c r="N244" s="73" t="str">
        <f ca="1" t="shared" si="58"/>
        <v>G</v>
      </c>
      <c r="O244" s="73" t="str">
        <f ca="1" t="shared" si="59"/>
        <v>C2</v>
      </c>
      <c r="P244" s="80"/>
    </row>
    <row r="245" spans="1:16" s="74" customFormat="1" ht="30" customHeight="1">
      <c r="A245" s="75" t="s">
        <v>361</v>
      </c>
      <c r="B245" s="83" t="s">
        <v>31</v>
      </c>
      <c r="C245" s="76" t="s">
        <v>362</v>
      </c>
      <c r="D245" s="66" t="s">
        <v>2</v>
      </c>
      <c r="E245" s="77" t="s">
        <v>32</v>
      </c>
      <c r="F245" s="78">
        <v>7</v>
      </c>
      <c r="G245" s="67"/>
      <c r="H245" s="68">
        <f>ROUND(G245*F245,2)</f>
        <v>0</v>
      </c>
      <c r="I245" s="69"/>
      <c r="J245" s="70">
        <f ca="1" t="shared" si="55"/>
      </c>
      <c r="K245" s="71" t="str">
        <f t="shared" si="56"/>
        <v>A026Limestonetonne</v>
      </c>
      <c r="L245" s="72" t="e">
        <f>MATCH(K245,#REF!,0)</f>
        <v>#REF!</v>
      </c>
      <c r="M245" s="73" t="str">
        <f ca="1" t="shared" si="57"/>
        <v>F0</v>
      </c>
      <c r="N245" s="73" t="str">
        <f ca="1" t="shared" si="58"/>
        <v>C2</v>
      </c>
      <c r="O245" s="73" t="str">
        <f ca="1" t="shared" si="59"/>
        <v>C2</v>
      </c>
      <c r="P245" s="80"/>
    </row>
    <row r="246" spans="1:8" ht="36" customHeight="1">
      <c r="A246" s="19"/>
      <c r="B246" s="15"/>
      <c r="C246" s="99" t="s">
        <v>20</v>
      </c>
      <c r="D246" s="113"/>
      <c r="E246" s="114"/>
      <c r="F246" s="113"/>
      <c r="G246" s="19"/>
      <c r="H246" s="22"/>
    </row>
    <row r="247" spans="1:16" s="74" customFormat="1" ht="30" customHeight="1">
      <c r="A247" s="87" t="s">
        <v>54</v>
      </c>
      <c r="B247" s="65" t="s">
        <v>294</v>
      </c>
      <c r="C247" s="76" t="s">
        <v>55</v>
      </c>
      <c r="D247" s="66" t="s">
        <v>68</v>
      </c>
      <c r="E247" s="77"/>
      <c r="F247" s="78"/>
      <c r="G247" s="82"/>
      <c r="H247" s="68"/>
      <c r="I247" s="69"/>
      <c r="J247" s="70" t="str">
        <f aca="true" ca="1" t="shared" si="60" ref="J247:J261">IF(CELL("protect",$G247)=1,"LOCKED","")</f>
        <v>LOCKED</v>
      </c>
      <c r="K247" s="71" t="str">
        <f aca="true" t="shared" si="61" ref="K247:K261">CLEAN(CONCATENATE(TRIM($A247),TRIM($C247),TRIM($D247),TRIM($E247)))</f>
        <v>B001Pavement RemovalCW 3110-R17</v>
      </c>
      <c r="L247" s="72" t="e">
        <f>MATCH(K247,#REF!,0)</f>
        <v>#REF!</v>
      </c>
      <c r="M247" s="73" t="str">
        <f aca="true" ca="1" t="shared" si="62" ref="M247:M261">CELL("format",$F247)</f>
        <v>F0</v>
      </c>
      <c r="N247" s="73" t="str">
        <f aca="true" ca="1" t="shared" si="63" ref="N247:N261">CELL("format",$G247)</f>
        <v>G</v>
      </c>
      <c r="O247" s="73" t="str">
        <f aca="true" ca="1" t="shared" si="64" ref="O247:O261">CELL("format",$H247)</f>
        <v>C2</v>
      </c>
      <c r="P247" s="80"/>
    </row>
    <row r="248" spans="1:16" s="81" customFormat="1" ht="30" customHeight="1">
      <c r="A248" s="87" t="s">
        <v>56</v>
      </c>
      <c r="B248" s="83" t="s">
        <v>31</v>
      </c>
      <c r="C248" s="76" t="s">
        <v>57</v>
      </c>
      <c r="D248" s="66" t="s">
        <v>2</v>
      </c>
      <c r="E248" s="77" t="s">
        <v>30</v>
      </c>
      <c r="F248" s="78">
        <v>900</v>
      </c>
      <c r="G248" s="67"/>
      <c r="H248" s="68">
        <f>ROUND(G248*F248,2)</f>
        <v>0</v>
      </c>
      <c r="I248" s="69"/>
      <c r="J248" s="70">
        <f ca="1" t="shared" si="60"/>
      </c>
      <c r="K248" s="71" t="str">
        <f t="shared" si="61"/>
        <v>B002Concrete Pavementm²</v>
      </c>
      <c r="L248" s="72" t="e">
        <f>MATCH(K248,#REF!,0)</f>
        <v>#REF!</v>
      </c>
      <c r="M248" s="73" t="str">
        <f ca="1" t="shared" si="62"/>
        <v>F0</v>
      </c>
      <c r="N248" s="73" t="str">
        <f ca="1" t="shared" si="63"/>
        <v>C2</v>
      </c>
      <c r="O248" s="73" t="str">
        <f ca="1" t="shared" si="64"/>
        <v>C2</v>
      </c>
      <c r="P248" s="80"/>
    </row>
    <row r="249" spans="1:16" s="81" customFormat="1" ht="30" customHeight="1">
      <c r="A249" s="87" t="s">
        <v>37</v>
      </c>
      <c r="B249" s="65" t="s">
        <v>295</v>
      </c>
      <c r="C249" s="76" t="s">
        <v>38</v>
      </c>
      <c r="D249" s="66" t="s">
        <v>96</v>
      </c>
      <c r="E249" s="77"/>
      <c r="F249" s="78"/>
      <c r="G249" s="82"/>
      <c r="H249" s="68"/>
      <c r="I249" s="69"/>
      <c r="J249" s="70" t="str">
        <f ca="1" t="shared" si="60"/>
        <v>LOCKED</v>
      </c>
      <c r="K249" s="71" t="str">
        <f t="shared" si="61"/>
        <v>B094Drilled DowelsCW 3230-R7</v>
      </c>
      <c r="L249" s="72" t="e">
        <f>MATCH(K249,#REF!,0)</f>
        <v>#REF!</v>
      </c>
      <c r="M249" s="73" t="str">
        <f ca="1" t="shared" si="62"/>
        <v>F0</v>
      </c>
      <c r="N249" s="73" t="str">
        <f ca="1" t="shared" si="63"/>
        <v>G</v>
      </c>
      <c r="O249" s="73" t="str">
        <f ca="1" t="shared" si="64"/>
        <v>C2</v>
      </c>
      <c r="P249" s="80"/>
    </row>
    <row r="250" spans="1:16" s="81" customFormat="1" ht="30" customHeight="1">
      <c r="A250" s="87" t="s">
        <v>39</v>
      </c>
      <c r="B250" s="83" t="s">
        <v>31</v>
      </c>
      <c r="C250" s="76" t="s">
        <v>40</v>
      </c>
      <c r="D250" s="66" t="s">
        <v>2</v>
      </c>
      <c r="E250" s="77" t="s">
        <v>35</v>
      </c>
      <c r="F250" s="78">
        <v>30</v>
      </c>
      <c r="G250" s="67"/>
      <c r="H250" s="68">
        <f>ROUND(G250*F250,2)</f>
        <v>0</v>
      </c>
      <c r="I250" s="69"/>
      <c r="J250" s="70">
        <f ca="1" t="shared" si="60"/>
      </c>
      <c r="K250" s="71" t="str">
        <f t="shared" si="61"/>
        <v>B09519.1 mm Diametereach</v>
      </c>
      <c r="L250" s="72" t="e">
        <f>MATCH(K250,#REF!,0)</f>
        <v>#REF!</v>
      </c>
      <c r="M250" s="73" t="str">
        <f ca="1" t="shared" si="62"/>
        <v>F0</v>
      </c>
      <c r="N250" s="73" t="str">
        <f ca="1" t="shared" si="63"/>
        <v>C2</v>
      </c>
      <c r="O250" s="73" t="str">
        <f ca="1" t="shared" si="64"/>
        <v>C2</v>
      </c>
      <c r="P250" s="80"/>
    </row>
    <row r="251" spans="1:16" s="81" customFormat="1" ht="30" customHeight="1">
      <c r="A251" s="87" t="s">
        <v>41</v>
      </c>
      <c r="B251" s="65" t="s">
        <v>296</v>
      </c>
      <c r="C251" s="76" t="s">
        <v>42</v>
      </c>
      <c r="D251" s="66" t="s">
        <v>96</v>
      </c>
      <c r="E251" s="77"/>
      <c r="F251" s="78"/>
      <c r="G251" s="82"/>
      <c r="H251" s="68"/>
      <c r="I251" s="69"/>
      <c r="J251" s="70" t="str">
        <f ca="1" t="shared" si="60"/>
        <v>LOCKED</v>
      </c>
      <c r="K251" s="71" t="str">
        <f t="shared" si="61"/>
        <v>B097Drilled Tie BarsCW 3230-R7</v>
      </c>
      <c r="L251" s="72" t="e">
        <f>MATCH(K251,#REF!,0)</f>
        <v>#REF!</v>
      </c>
      <c r="M251" s="73" t="str">
        <f ca="1" t="shared" si="62"/>
        <v>F0</v>
      </c>
      <c r="N251" s="73" t="str">
        <f ca="1" t="shared" si="63"/>
        <v>G</v>
      </c>
      <c r="O251" s="73" t="str">
        <f ca="1" t="shared" si="64"/>
        <v>C2</v>
      </c>
      <c r="P251" s="80"/>
    </row>
    <row r="252" spans="1:16" s="81" customFormat="1" ht="30" customHeight="1">
      <c r="A252" s="87" t="s">
        <v>43</v>
      </c>
      <c r="B252" s="83" t="s">
        <v>31</v>
      </c>
      <c r="C252" s="76" t="s">
        <v>44</v>
      </c>
      <c r="D252" s="66" t="s">
        <v>2</v>
      </c>
      <c r="E252" s="77" t="s">
        <v>35</v>
      </c>
      <c r="F252" s="78">
        <v>190</v>
      </c>
      <c r="G252" s="67"/>
      <c r="H252" s="68">
        <f>ROUND(G252*F252,2)</f>
        <v>0</v>
      </c>
      <c r="I252" s="69"/>
      <c r="J252" s="70">
        <f ca="1" t="shared" si="60"/>
      </c>
      <c r="K252" s="71" t="str">
        <f t="shared" si="61"/>
        <v>B09820 M Deformed Tie Bareach</v>
      </c>
      <c r="L252" s="72" t="e">
        <f>MATCH(K252,#REF!,0)</f>
        <v>#REF!</v>
      </c>
      <c r="M252" s="73" t="str">
        <f ca="1" t="shared" si="62"/>
        <v>F0</v>
      </c>
      <c r="N252" s="73" t="str">
        <f ca="1" t="shared" si="63"/>
        <v>C2</v>
      </c>
      <c r="O252" s="73" t="str">
        <f ca="1" t="shared" si="64"/>
        <v>C2</v>
      </c>
      <c r="P252" s="80"/>
    </row>
    <row r="253" spans="1:16" s="74" customFormat="1" ht="43.5" customHeight="1">
      <c r="A253" s="87" t="s">
        <v>97</v>
      </c>
      <c r="B253" s="65" t="s">
        <v>167</v>
      </c>
      <c r="C253" s="76" t="s">
        <v>45</v>
      </c>
      <c r="D253" s="66" t="s">
        <v>98</v>
      </c>
      <c r="E253" s="77"/>
      <c r="F253" s="78"/>
      <c r="G253" s="82"/>
      <c r="H253" s="68"/>
      <c r="I253" s="69"/>
      <c r="J253" s="70" t="str">
        <f ca="1" t="shared" si="60"/>
        <v>LOCKED</v>
      </c>
      <c r="K253" s="71" t="str">
        <f t="shared" si="61"/>
        <v>B114rlMiscellaneous Concrete Slab RenewalCW 3235-R9</v>
      </c>
      <c r="L253" s="72" t="e">
        <f>MATCH(K253,#REF!,0)</f>
        <v>#REF!</v>
      </c>
      <c r="M253" s="73" t="str">
        <f ca="1" t="shared" si="62"/>
        <v>F0</v>
      </c>
      <c r="N253" s="73" t="str">
        <f ca="1" t="shared" si="63"/>
        <v>G</v>
      </c>
      <c r="O253" s="73" t="str">
        <f ca="1" t="shared" si="64"/>
        <v>C2</v>
      </c>
      <c r="P253" s="80"/>
    </row>
    <row r="254" spans="1:16" s="81" customFormat="1" ht="30" customHeight="1">
      <c r="A254" s="87" t="s">
        <v>99</v>
      </c>
      <c r="B254" s="83" t="s">
        <v>31</v>
      </c>
      <c r="C254" s="76" t="s">
        <v>100</v>
      </c>
      <c r="D254" s="66" t="s">
        <v>46</v>
      </c>
      <c r="E254" s="77"/>
      <c r="F254" s="78"/>
      <c r="G254" s="82"/>
      <c r="H254" s="68"/>
      <c r="I254" s="69"/>
      <c r="J254" s="70" t="str">
        <f ca="1" t="shared" si="60"/>
        <v>LOCKED</v>
      </c>
      <c r="K254" s="71" t="str">
        <f t="shared" si="61"/>
        <v>B118rl100 mm SidewalkSD-228A</v>
      </c>
      <c r="L254" s="72" t="e">
        <f>MATCH(K254,#REF!,0)</f>
        <v>#REF!</v>
      </c>
      <c r="M254" s="73" t="str">
        <f ca="1" t="shared" si="62"/>
        <v>F0</v>
      </c>
      <c r="N254" s="73" t="str">
        <f ca="1" t="shared" si="63"/>
        <v>G</v>
      </c>
      <c r="O254" s="73" t="str">
        <f ca="1" t="shared" si="64"/>
        <v>C2</v>
      </c>
      <c r="P254" s="80"/>
    </row>
    <row r="255" spans="1:16" s="81" customFormat="1" ht="30" customHeight="1">
      <c r="A255" s="87" t="s">
        <v>101</v>
      </c>
      <c r="B255" s="88" t="s">
        <v>102</v>
      </c>
      <c r="C255" s="76" t="s">
        <v>103</v>
      </c>
      <c r="D255" s="66"/>
      <c r="E255" s="77" t="s">
        <v>30</v>
      </c>
      <c r="F255" s="78">
        <v>10</v>
      </c>
      <c r="G255" s="67"/>
      <c r="H255" s="68">
        <f>ROUND(G255*F255,2)</f>
        <v>0</v>
      </c>
      <c r="I255" s="89"/>
      <c r="J255" s="70">
        <f ca="1" t="shared" si="60"/>
      </c>
      <c r="K255" s="71" t="str">
        <f t="shared" si="61"/>
        <v>B119rlLess than 5 sq.m.m²</v>
      </c>
      <c r="L255" s="72" t="e">
        <f>MATCH(K255,#REF!,0)</f>
        <v>#REF!</v>
      </c>
      <c r="M255" s="73" t="str">
        <f ca="1" t="shared" si="62"/>
        <v>F0</v>
      </c>
      <c r="N255" s="73" t="str">
        <f ca="1" t="shared" si="63"/>
        <v>C2</v>
      </c>
      <c r="O255" s="73" t="str">
        <f ca="1" t="shared" si="64"/>
        <v>C2</v>
      </c>
      <c r="P255" s="80"/>
    </row>
    <row r="256" spans="1:16" s="74" customFormat="1" ht="30" customHeight="1">
      <c r="A256" s="87" t="s">
        <v>107</v>
      </c>
      <c r="B256" s="65" t="s">
        <v>169</v>
      </c>
      <c r="C256" s="76" t="s">
        <v>109</v>
      </c>
      <c r="D256" s="66" t="s">
        <v>110</v>
      </c>
      <c r="E256" s="77"/>
      <c r="F256" s="78"/>
      <c r="G256" s="82"/>
      <c r="H256" s="68"/>
      <c r="I256" s="69"/>
      <c r="J256" s="70" t="str">
        <f ca="1" t="shared" si="60"/>
        <v>LOCKED</v>
      </c>
      <c r="K256" s="71" t="str">
        <f t="shared" si="61"/>
        <v>B126rConcrete Curb RemovalCW 3240-R10</v>
      </c>
      <c r="L256" s="72" t="e">
        <f>MATCH(K256,#REF!,0)</f>
        <v>#REF!</v>
      </c>
      <c r="M256" s="73" t="str">
        <f ca="1" t="shared" si="62"/>
        <v>F0</v>
      </c>
      <c r="N256" s="73" t="str">
        <f ca="1" t="shared" si="63"/>
        <v>G</v>
      </c>
      <c r="O256" s="73" t="str">
        <f ca="1" t="shared" si="64"/>
        <v>C2</v>
      </c>
      <c r="P256" s="80"/>
    </row>
    <row r="257" spans="1:16" s="81" customFormat="1" ht="30" customHeight="1">
      <c r="A257" s="87" t="s">
        <v>111</v>
      </c>
      <c r="B257" s="83" t="s">
        <v>31</v>
      </c>
      <c r="C257" s="76" t="s">
        <v>202</v>
      </c>
      <c r="D257" s="66" t="s">
        <v>2</v>
      </c>
      <c r="E257" s="77" t="s">
        <v>47</v>
      </c>
      <c r="F257" s="78">
        <v>31</v>
      </c>
      <c r="G257" s="67"/>
      <c r="H257" s="68">
        <f>ROUND(G257*F257,2)</f>
        <v>0</v>
      </c>
      <c r="I257" s="69" t="s">
        <v>112</v>
      </c>
      <c r="J257" s="70">
        <f ca="1" t="shared" si="60"/>
      </c>
      <c r="K257" s="71" t="str">
        <f t="shared" si="61"/>
        <v>B127rBarrier Integralm</v>
      </c>
      <c r="L257" s="72" t="e">
        <f>MATCH(K257,#REF!,0)</f>
        <v>#REF!</v>
      </c>
      <c r="M257" s="73" t="str">
        <f ca="1" t="shared" si="62"/>
        <v>F0</v>
      </c>
      <c r="N257" s="73" t="str">
        <f ca="1" t="shared" si="63"/>
        <v>C2</v>
      </c>
      <c r="O257" s="73" t="str">
        <f ca="1" t="shared" si="64"/>
        <v>C2</v>
      </c>
      <c r="P257" s="80"/>
    </row>
    <row r="258" spans="1:16" s="81" customFormat="1" ht="30" customHeight="1">
      <c r="A258" s="87" t="s">
        <v>113</v>
      </c>
      <c r="B258" s="65" t="s">
        <v>297</v>
      </c>
      <c r="C258" s="76" t="s">
        <v>115</v>
      </c>
      <c r="D258" s="66" t="s">
        <v>110</v>
      </c>
      <c r="E258" s="77"/>
      <c r="F258" s="78"/>
      <c r="G258" s="82"/>
      <c r="H258" s="68"/>
      <c r="I258" s="69"/>
      <c r="J258" s="70" t="str">
        <f ca="1" t="shared" si="60"/>
        <v>LOCKED</v>
      </c>
      <c r="K258" s="71" t="str">
        <f t="shared" si="61"/>
        <v>B135iConcrete Curb InstallationCW 3240-R10</v>
      </c>
      <c r="L258" s="72" t="e">
        <f>MATCH(K258,#REF!,0)</f>
        <v>#REF!</v>
      </c>
      <c r="M258" s="73" t="str">
        <f ca="1" t="shared" si="62"/>
        <v>F0</v>
      </c>
      <c r="N258" s="73" t="str">
        <f ca="1" t="shared" si="63"/>
        <v>G</v>
      </c>
      <c r="O258" s="73" t="str">
        <f ca="1" t="shared" si="64"/>
        <v>C2</v>
      </c>
      <c r="P258" s="80"/>
    </row>
    <row r="259" spans="1:16" s="81" customFormat="1" ht="30" customHeight="1">
      <c r="A259" s="87" t="s">
        <v>120</v>
      </c>
      <c r="B259" s="83" t="s">
        <v>31</v>
      </c>
      <c r="C259" s="76" t="s">
        <v>127</v>
      </c>
      <c r="D259" s="66" t="s">
        <v>119</v>
      </c>
      <c r="E259" s="77" t="s">
        <v>47</v>
      </c>
      <c r="F259" s="78">
        <v>24</v>
      </c>
      <c r="G259" s="67"/>
      <c r="H259" s="68">
        <f>ROUND(G259*F259,2)</f>
        <v>0</v>
      </c>
      <c r="I259" s="69" t="s">
        <v>118</v>
      </c>
      <c r="J259" s="70">
        <f ca="1" t="shared" si="60"/>
      </c>
      <c r="K259" s="71" t="str">
        <f t="shared" si="61"/>
        <v>B140iModified Barrier (180 mm reveal ht, Integral)SD-203Bm</v>
      </c>
      <c r="L259" s="72" t="e">
        <f>MATCH(K259,#REF!,0)</f>
        <v>#REF!</v>
      </c>
      <c r="M259" s="73" t="str">
        <f ca="1" t="shared" si="62"/>
        <v>F0</v>
      </c>
      <c r="N259" s="73" t="str">
        <f ca="1" t="shared" si="63"/>
        <v>C2</v>
      </c>
      <c r="O259" s="73" t="str">
        <f ca="1" t="shared" si="64"/>
        <v>C2</v>
      </c>
      <c r="P259" s="80"/>
    </row>
    <row r="260" spans="1:16" s="81" customFormat="1" ht="30" customHeight="1">
      <c r="A260" s="87" t="s">
        <v>123</v>
      </c>
      <c r="B260" s="83" t="s">
        <v>36</v>
      </c>
      <c r="C260" s="76" t="s">
        <v>124</v>
      </c>
      <c r="D260" s="66" t="s">
        <v>125</v>
      </c>
      <c r="E260" s="77" t="s">
        <v>47</v>
      </c>
      <c r="F260" s="78">
        <v>7</v>
      </c>
      <c r="G260" s="67"/>
      <c r="H260" s="68">
        <f>ROUND(G260*F260,2)</f>
        <v>0</v>
      </c>
      <c r="I260" s="69"/>
      <c r="J260" s="70">
        <f ca="1" t="shared" si="60"/>
      </c>
      <c r="K260" s="71" t="str">
        <f t="shared" si="61"/>
        <v>B150iCurb Ramp (8-12 mm reveal ht, Integral)SD-229A,B,Cm</v>
      </c>
      <c r="L260" s="72" t="e">
        <f>MATCH(K260,#REF!,0)</f>
        <v>#REF!</v>
      </c>
      <c r="M260" s="73" t="str">
        <f ca="1" t="shared" si="62"/>
        <v>F0</v>
      </c>
      <c r="N260" s="73" t="str">
        <f ca="1" t="shared" si="63"/>
        <v>C2</v>
      </c>
      <c r="O260" s="73" t="str">
        <f ca="1" t="shared" si="64"/>
        <v>C2</v>
      </c>
      <c r="P260" s="80"/>
    </row>
    <row r="261" spans="1:16" s="81" customFormat="1" ht="43.5" customHeight="1">
      <c r="A261" s="87" t="s">
        <v>49</v>
      </c>
      <c r="B261" s="65" t="s">
        <v>298</v>
      </c>
      <c r="C261" s="76" t="s">
        <v>50</v>
      </c>
      <c r="D261" s="66" t="s">
        <v>129</v>
      </c>
      <c r="E261" s="77" t="s">
        <v>30</v>
      </c>
      <c r="F261" s="78">
        <v>5</v>
      </c>
      <c r="G261" s="67"/>
      <c r="H261" s="68">
        <f>ROUND(G261*F261,2)</f>
        <v>0</v>
      </c>
      <c r="I261" s="69"/>
      <c r="J261" s="70">
        <f ca="1" t="shared" si="60"/>
      </c>
      <c r="K261" s="71" t="str">
        <f t="shared" si="61"/>
        <v>B189Regrading Existing Interlocking Paving StonesCW 3330-R5m²</v>
      </c>
      <c r="L261" s="72" t="e">
        <f>MATCH(K261,#REF!,0)</f>
        <v>#REF!</v>
      </c>
      <c r="M261" s="73" t="str">
        <f ca="1" t="shared" si="62"/>
        <v>F0</v>
      </c>
      <c r="N261" s="73" t="str">
        <f ca="1" t="shared" si="63"/>
        <v>C2</v>
      </c>
      <c r="O261" s="73" t="str">
        <f ca="1" t="shared" si="64"/>
        <v>C2</v>
      </c>
      <c r="P261" s="80"/>
    </row>
    <row r="262" spans="1:8" ht="36" customHeight="1">
      <c r="A262" s="19"/>
      <c r="B262" s="6"/>
      <c r="C262" s="99" t="s">
        <v>21</v>
      </c>
      <c r="D262" s="113"/>
      <c r="E262" s="115"/>
      <c r="F262" s="115"/>
      <c r="G262" s="19"/>
      <c r="H262" s="22"/>
    </row>
    <row r="263" spans="1:16" s="74" customFormat="1" ht="43.5" customHeight="1">
      <c r="A263" s="75" t="s">
        <v>63</v>
      </c>
      <c r="B263" s="65" t="s">
        <v>175</v>
      </c>
      <c r="C263" s="76" t="s">
        <v>65</v>
      </c>
      <c r="D263" s="66" t="s">
        <v>130</v>
      </c>
      <c r="E263" s="77"/>
      <c r="F263" s="90"/>
      <c r="G263" s="82"/>
      <c r="H263" s="91"/>
      <c r="I263" s="89"/>
      <c r="J263" s="70" t="str">
        <f ca="1">IF(CELL("protect",$G263)=1,"LOCKED","")</f>
        <v>LOCKED</v>
      </c>
      <c r="K263" s="71" t="str">
        <f>CLEAN(CONCATENATE(TRIM($A263),TRIM($C263),TRIM($D263),TRIM($E263)))</f>
        <v>C019Concrete Pavements for Early OpeningCW 3310-R14</v>
      </c>
      <c r="L263" s="72" t="e">
        <f>MATCH(K263,#REF!,0)</f>
        <v>#REF!</v>
      </c>
      <c r="M263" s="73" t="str">
        <f ca="1">CELL("format",$F263)</f>
        <v>F0</v>
      </c>
      <c r="N263" s="73" t="str">
        <f ca="1">CELL("format",$G263)</f>
        <v>G</v>
      </c>
      <c r="O263" s="73" t="str">
        <f ca="1">CELL("format",$H263)</f>
        <v>C2</v>
      </c>
      <c r="P263" s="80"/>
    </row>
    <row r="264" spans="1:16" s="74" customFormat="1" ht="54.75" customHeight="1">
      <c r="A264" s="75" t="s">
        <v>131</v>
      </c>
      <c r="B264" s="83" t="s">
        <v>31</v>
      </c>
      <c r="C264" s="76" t="s">
        <v>133</v>
      </c>
      <c r="D264" s="66"/>
      <c r="E264" s="77" t="s">
        <v>30</v>
      </c>
      <c r="F264" s="90">
        <v>700</v>
      </c>
      <c r="G264" s="67"/>
      <c r="H264" s="68">
        <f>ROUND(G264*F264,2)</f>
        <v>0</v>
      </c>
      <c r="I264" s="79" t="s">
        <v>132</v>
      </c>
      <c r="J264" s="70">
        <f ca="1">IF(CELL("protect",$G264)=1,"LOCKED","")</f>
      </c>
      <c r="K264" s="71" t="str">
        <f>CLEAN(CONCATENATE(TRIM($A264),TRIM($C264),TRIM($D264),TRIM($E264)))</f>
        <v>C029Construction of 150 mm Concrete Pavement for Early Opening 72 Hour (Reinforced)m²</v>
      </c>
      <c r="L264" s="72" t="e">
        <f>MATCH(K264,#REF!,0)</f>
        <v>#REF!</v>
      </c>
      <c r="M264" s="73" t="str">
        <f ca="1">CELL("format",$F264)</f>
        <v>F0</v>
      </c>
      <c r="N264" s="73" t="str">
        <f ca="1">CELL("format",$G264)</f>
        <v>C2</v>
      </c>
      <c r="O264" s="73" t="str">
        <f ca="1">CELL("format",$H264)</f>
        <v>C2</v>
      </c>
      <c r="P264" s="80"/>
    </row>
    <row r="265" spans="1:16" s="74" customFormat="1" ht="43.5" customHeight="1">
      <c r="A265" s="75" t="s">
        <v>51</v>
      </c>
      <c r="B265" s="65" t="s">
        <v>299</v>
      </c>
      <c r="C265" s="76" t="s">
        <v>52</v>
      </c>
      <c r="D265" s="66" t="s">
        <v>130</v>
      </c>
      <c r="E265" s="77"/>
      <c r="F265" s="90"/>
      <c r="G265" s="82"/>
      <c r="H265" s="91"/>
      <c r="I265" s="69"/>
      <c r="J265" s="70" t="str">
        <f ca="1">IF(CELL("protect",$G265)=1,"LOCKED","")</f>
        <v>LOCKED</v>
      </c>
      <c r="K265" s="71" t="str">
        <f>CLEAN(CONCATENATE(TRIM($A265),TRIM($C265),TRIM($D265),TRIM($E265)))</f>
        <v>C032Concrete Curbs, Curb and Gutter, and Splash StripsCW 3310-R14</v>
      </c>
      <c r="L265" s="72" t="e">
        <f>MATCH(K265,#REF!,0)</f>
        <v>#REF!</v>
      </c>
      <c r="M265" s="73" t="str">
        <f ca="1">CELL("format",$F265)</f>
        <v>F0</v>
      </c>
      <c r="N265" s="73" t="str">
        <f ca="1">CELL("format",$G265)</f>
        <v>G</v>
      </c>
      <c r="O265" s="73" t="str">
        <f ca="1">CELL("format",$H265)</f>
        <v>C2</v>
      </c>
      <c r="P265" s="80"/>
    </row>
    <row r="266" spans="1:16" s="81" customFormat="1" ht="43.5" customHeight="1">
      <c r="A266" s="75" t="s">
        <v>134</v>
      </c>
      <c r="B266" s="83" t="s">
        <v>31</v>
      </c>
      <c r="C266" s="76" t="s">
        <v>135</v>
      </c>
      <c r="D266" s="66" t="s">
        <v>121</v>
      </c>
      <c r="E266" s="77" t="s">
        <v>47</v>
      </c>
      <c r="F266" s="78">
        <v>4</v>
      </c>
      <c r="G266" s="67"/>
      <c r="H266" s="68">
        <f>ROUND(G266*F266,2)</f>
        <v>0</v>
      </c>
      <c r="I266" s="69" t="s">
        <v>136</v>
      </c>
      <c r="J266" s="70">
        <f ca="1">IF(CELL("protect",$G266)=1,"LOCKED","")</f>
      </c>
      <c r="K266" s="71" t="str">
        <f>CLEAN(CONCATENATE(TRIM($A266),TRIM($C266),TRIM($D266),TRIM($E266)))</f>
        <v>C044Construction of Lip Curb (75 mm ht, Integral)SD-202Am</v>
      </c>
      <c r="L266" s="72" t="e">
        <f>MATCH(K266,#REF!,0)</f>
        <v>#REF!</v>
      </c>
      <c r="M266" s="73" t="str">
        <f ca="1">CELL("format",$F266)</f>
        <v>F0</v>
      </c>
      <c r="N266" s="73" t="str">
        <f ca="1">CELL("format",$G266)</f>
        <v>C2</v>
      </c>
      <c r="O266" s="73" t="str">
        <f ca="1">CELL("format",$H266)</f>
        <v>C2</v>
      </c>
      <c r="P266" s="80"/>
    </row>
    <row r="267" spans="1:8" ht="36" customHeight="1">
      <c r="A267" s="19"/>
      <c r="B267" s="6"/>
      <c r="C267" s="99" t="s">
        <v>340</v>
      </c>
      <c r="D267" s="113"/>
      <c r="E267" s="115"/>
      <c r="F267" s="115"/>
      <c r="G267" s="19"/>
      <c r="H267" s="22"/>
    </row>
    <row r="268" spans="1:16" s="81" customFormat="1" ht="43.5" customHeight="1">
      <c r="A268" s="75" t="s">
        <v>139</v>
      </c>
      <c r="B268" s="65" t="s">
        <v>300</v>
      </c>
      <c r="C268" s="76" t="s">
        <v>141</v>
      </c>
      <c r="D268" s="66" t="s">
        <v>142</v>
      </c>
      <c r="F268" s="78"/>
      <c r="G268" s="82"/>
      <c r="H268" s="91"/>
      <c r="I268" s="69"/>
      <c r="J268" s="70" t="str">
        <f ca="1">IF(CELL("protect",$G268)=1,"LOCKED","")</f>
        <v>LOCKED</v>
      </c>
      <c r="K268" s="71" t="str">
        <f>CLEAN(CONCATENATE(TRIM($A268),TRIM($C268),TRIM($D268),TRIM($E268)))</f>
        <v>C055Construction of Asphaltic Concrete PavementsCW 3410-R9</v>
      </c>
      <c r="L268" s="72" t="e">
        <f>MATCH(K268,#REF!,0)</f>
        <v>#REF!</v>
      </c>
      <c r="M268" s="73" t="str">
        <f ca="1">CELL("format",$F268)</f>
        <v>F0</v>
      </c>
      <c r="N268" s="73" t="str">
        <f ca="1">CELL("format",$G268)</f>
        <v>G</v>
      </c>
      <c r="O268" s="73" t="str">
        <f ca="1">CELL("format",$H268)</f>
        <v>C2</v>
      </c>
      <c r="P268" s="80"/>
    </row>
    <row r="269" spans="1:16" s="81" customFormat="1" ht="30" customHeight="1">
      <c r="A269" s="75" t="s">
        <v>143</v>
      </c>
      <c r="B269" s="83" t="s">
        <v>31</v>
      </c>
      <c r="C269" s="76" t="s">
        <v>61</v>
      </c>
      <c r="D269" s="66"/>
      <c r="E269" s="77"/>
      <c r="F269" s="78"/>
      <c r="G269" s="82"/>
      <c r="H269" s="91"/>
      <c r="I269" s="69"/>
      <c r="J269" s="70" t="str">
        <f ca="1">IF(CELL("protect",$G269)=1,"LOCKED","")</f>
        <v>LOCKED</v>
      </c>
      <c r="K269" s="71" t="str">
        <f>CLEAN(CONCATENATE(TRIM($A269),TRIM($C269),TRIM($D269),TRIM($E269)))</f>
        <v>C059Tie-ins and Approaches</v>
      </c>
      <c r="L269" s="72" t="e">
        <f>MATCH(K269,#REF!,0)</f>
        <v>#REF!</v>
      </c>
      <c r="M269" s="73" t="str">
        <f ca="1">CELL("format",$F269)</f>
        <v>F0</v>
      </c>
      <c r="N269" s="73" t="str">
        <f ca="1">CELL("format",$G269)</f>
        <v>G</v>
      </c>
      <c r="O269" s="73" t="str">
        <f ca="1">CELL("format",$H269)</f>
        <v>C2</v>
      </c>
      <c r="P269" s="80"/>
    </row>
    <row r="270" spans="1:16" s="81" customFormat="1" ht="30" customHeight="1">
      <c r="A270" s="75" t="s">
        <v>144</v>
      </c>
      <c r="B270" s="88" t="s">
        <v>102</v>
      </c>
      <c r="C270" s="76" t="s">
        <v>145</v>
      </c>
      <c r="D270" s="66"/>
      <c r="E270" s="77" t="s">
        <v>32</v>
      </c>
      <c r="F270" s="78">
        <v>8</v>
      </c>
      <c r="G270" s="67"/>
      <c r="H270" s="68">
        <f>ROUND(G270*F270,2)</f>
        <v>0</v>
      </c>
      <c r="I270" s="69"/>
      <c r="J270" s="70">
        <f ca="1">IF(CELL("protect",$G270)=1,"LOCKED","")</f>
      </c>
      <c r="K270" s="71" t="str">
        <f>CLEAN(CONCATENATE(TRIM($A270),TRIM($C270),TRIM($D270),TRIM($E270)))</f>
        <v>C062Type IItonne</v>
      </c>
      <c r="L270" s="72" t="e">
        <f>MATCH(K270,#REF!,0)</f>
        <v>#REF!</v>
      </c>
      <c r="M270" s="73" t="str">
        <f ca="1">CELL("format",$F270)</f>
        <v>F0</v>
      </c>
      <c r="N270" s="73" t="str">
        <f ca="1">CELL("format",$G270)</f>
        <v>C2</v>
      </c>
      <c r="O270" s="73" t="str">
        <f ca="1">CELL("format",$H270)</f>
        <v>C2</v>
      </c>
      <c r="P270" s="80"/>
    </row>
    <row r="271" spans="1:16" s="81" customFormat="1" ht="39.75" customHeight="1">
      <c r="A271" s="87" t="s">
        <v>146</v>
      </c>
      <c r="B271" s="65" t="s">
        <v>301</v>
      </c>
      <c r="C271" s="76" t="s">
        <v>147</v>
      </c>
      <c r="D271" s="66" t="s">
        <v>367</v>
      </c>
      <c r="E271" s="77" t="s">
        <v>30</v>
      </c>
      <c r="F271" s="86">
        <v>110</v>
      </c>
      <c r="G271" s="67"/>
      <c r="H271" s="68">
        <f>ROUND(G271*F271,2)</f>
        <v>0</v>
      </c>
      <c r="I271" s="69"/>
      <c r="J271" s="70">
        <f ca="1">IF(CELL("protect",$G271)=1,"LOCKED","")</f>
      </c>
      <c r="K271" s="71" t="str">
        <f>CLEAN(CONCATENATE(TRIM($A271),TRIM($C271),TRIM($D271),TRIM($E271)))</f>
        <v>C068Plain Concrete PavementE10m²</v>
      </c>
      <c r="L271" s="72" t="e">
        <f>MATCH(K271,#REF!,0)</f>
        <v>#REF!</v>
      </c>
      <c r="M271" s="73" t="str">
        <f ca="1">CELL("format",$F271)</f>
        <v>F0</v>
      </c>
      <c r="N271" s="73" t="str">
        <f ca="1">CELL("format",$G271)</f>
        <v>C2</v>
      </c>
      <c r="O271" s="73" t="str">
        <f ca="1">CELL("format",$H271)</f>
        <v>C2</v>
      </c>
      <c r="P271" s="80"/>
    </row>
    <row r="272" spans="1:8" ht="48" customHeight="1">
      <c r="A272" s="19"/>
      <c r="B272" s="6"/>
      <c r="C272" s="99" t="s">
        <v>22</v>
      </c>
      <c r="D272" s="113"/>
      <c r="E272" s="116"/>
      <c r="F272" s="115"/>
      <c r="G272" s="19"/>
      <c r="H272" s="22"/>
    </row>
    <row r="273" spans="1:21" s="95" customFormat="1" ht="43.5" customHeight="1">
      <c r="A273" s="75" t="s">
        <v>154</v>
      </c>
      <c r="B273" s="65" t="s">
        <v>302</v>
      </c>
      <c r="C273" s="76" t="s">
        <v>156</v>
      </c>
      <c r="D273" s="66" t="s">
        <v>151</v>
      </c>
      <c r="E273" s="77"/>
      <c r="F273" s="90"/>
      <c r="G273" s="82"/>
      <c r="H273" s="91"/>
      <c r="I273" s="91"/>
      <c r="J273" s="70" t="str">
        <f aca="true" ca="1" t="shared" si="65" ref="J273:J278">IF(CELL("protect",$G273)=1,"LOCKED","")</f>
        <v>LOCKED</v>
      </c>
      <c r="K273" s="71" t="str">
        <f aca="true" t="shared" si="66" ref="K273:K278">CLEAN(CONCATENATE(TRIM($A273),TRIM($C273),TRIM($D273),TRIM($E273)))</f>
        <v>E007DRemove and Replace Existing Catch PitCW 2130-R12</v>
      </c>
      <c r="L273" s="72" t="e">
        <f>MATCH(K273,#REF!,0)</f>
        <v>#REF!</v>
      </c>
      <c r="M273" s="73" t="str">
        <f aca="true" ca="1" t="shared" si="67" ref="M273:M278">CELL("format",$F273)</f>
        <v>F0</v>
      </c>
      <c r="N273" s="73" t="str">
        <f aca="true" ca="1" t="shared" si="68" ref="N273:N278">CELL("format",$G273)</f>
        <v>G</v>
      </c>
      <c r="O273" s="73" t="str">
        <f aca="true" ca="1" t="shared" si="69" ref="O273:O278">CELL("format",$H273)</f>
        <v>C2</v>
      </c>
      <c r="P273" s="92"/>
      <c r="Q273" s="93"/>
      <c r="R273" s="93"/>
      <c r="S273" s="92"/>
      <c r="T273" s="94"/>
      <c r="U273" s="92"/>
    </row>
    <row r="274" spans="1:16" s="74" customFormat="1" ht="30" customHeight="1">
      <c r="A274" s="75" t="s">
        <v>157</v>
      </c>
      <c r="B274" s="83" t="s">
        <v>31</v>
      </c>
      <c r="C274" s="76" t="s">
        <v>158</v>
      </c>
      <c r="D274" s="66"/>
      <c r="E274" s="77" t="s">
        <v>35</v>
      </c>
      <c r="F274" s="90">
        <v>1</v>
      </c>
      <c r="G274" s="67"/>
      <c r="H274" s="68">
        <f>ROUND(G274*F274,2)</f>
        <v>0</v>
      </c>
      <c r="I274" s="69"/>
      <c r="J274" s="70">
        <f ca="1" t="shared" si="65"/>
      </c>
      <c r="K274" s="71" t="str">
        <f t="shared" si="66"/>
        <v>E007ESD-023each</v>
      </c>
      <c r="L274" s="72" t="e">
        <f>MATCH(K274,#REF!,0)</f>
        <v>#REF!</v>
      </c>
      <c r="M274" s="73" t="str">
        <f ca="1" t="shared" si="67"/>
        <v>F0</v>
      </c>
      <c r="N274" s="73" t="str">
        <f ca="1" t="shared" si="68"/>
        <v>C2</v>
      </c>
      <c r="O274" s="73" t="str">
        <f ca="1" t="shared" si="69"/>
        <v>C2</v>
      </c>
      <c r="P274" s="80"/>
    </row>
    <row r="275" spans="1:16" s="81" customFormat="1" ht="39.75" customHeight="1">
      <c r="A275" s="75" t="s">
        <v>333</v>
      </c>
      <c r="B275" s="65" t="s">
        <v>303</v>
      </c>
      <c r="C275" s="76" t="s">
        <v>334</v>
      </c>
      <c r="D275" s="66" t="s">
        <v>151</v>
      </c>
      <c r="E275" s="77"/>
      <c r="F275" s="90"/>
      <c r="G275" s="82"/>
      <c r="H275" s="91"/>
      <c r="I275" s="69"/>
      <c r="J275" s="70" t="str">
        <f ca="1" t="shared" si="65"/>
        <v>LOCKED</v>
      </c>
      <c r="K275" s="71" t="str">
        <f t="shared" si="66"/>
        <v>E017Sewer Repair - Up to 3.0 Meters LongCW 2130-R12</v>
      </c>
      <c r="L275" s="72" t="e">
        <f>MATCH(K275,#REF!,0)</f>
        <v>#REF!</v>
      </c>
      <c r="M275" s="73" t="str">
        <f ca="1" t="shared" si="67"/>
        <v>F0</v>
      </c>
      <c r="N275" s="73" t="str">
        <f ca="1" t="shared" si="68"/>
        <v>G</v>
      </c>
      <c r="O275" s="73" t="str">
        <f ca="1" t="shared" si="69"/>
        <v>C2</v>
      </c>
      <c r="P275" s="80"/>
    </row>
    <row r="276" spans="1:16" s="81" customFormat="1" ht="30" customHeight="1">
      <c r="A276" s="75" t="s">
        <v>335</v>
      </c>
      <c r="B276" s="83" t="s">
        <v>31</v>
      </c>
      <c r="C276" s="76" t="s">
        <v>338</v>
      </c>
      <c r="D276" s="66"/>
      <c r="E276" s="77"/>
      <c r="F276" s="90"/>
      <c r="G276" s="82"/>
      <c r="H276" s="91"/>
      <c r="I276" s="69" t="s">
        <v>336</v>
      </c>
      <c r="J276" s="70" t="str">
        <f ca="1" t="shared" si="65"/>
        <v>LOCKED</v>
      </c>
      <c r="K276" s="71" t="str">
        <f t="shared" si="66"/>
        <v>E018300 mm</v>
      </c>
      <c r="L276" s="72" t="e">
        <f>MATCH(K276,#REF!,0)</f>
        <v>#REF!</v>
      </c>
      <c r="M276" s="73" t="str">
        <f ca="1" t="shared" si="67"/>
        <v>F0</v>
      </c>
      <c r="N276" s="73" t="str">
        <f ca="1" t="shared" si="68"/>
        <v>G</v>
      </c>
      <c r="O276" s="73" t="str">
        <f ca="1" t="shared" si="69"/>
        <v>C2</v>
      </c>
      <c r="P276" s="80"/>
    </row>
    <row r="277" spans="1:16" s="81" customFormat="1" ht="30" customHeight="1">
      <c r="A277" s="75" t="s">
        <v>337</v>
      </c>
      <c r="B277" s="88" t="s">
        <v>102</v>
      </c>
      <c r="C277" s="76" t="s">
        <v>339</v>
      </c>
      <c r="D277" s="66"/>
      <c r="E277" s="77" t="s">
        <v>35</v>
      </c>
      <c r="F277" s="90">
        <v>1</v>
      </c>
      <c r="G277" s="67"/>
      <c r="H277" s="68">
        <f>ROUND(G277*F277,2)</f>
        <v>0</v>
      </c>
      <c r="I277" s="100"/>
      <c r="J277" s="70">
        <f ca="1" t="shared" si="65"/>
      </c>
      <c r="K277" s="71" t="str">
        <f t="shared" si="66"/>
        <v>E019Class 2 Backfilleach</v>
      </c>
      <c r="L277" s="72" t="e">
        <f>MATCH(K277,#REF!,0)</f>
        <v>#REF!</v>
      </c>
      <c r="M277" s="73" t="str">
        <f ca="1" t="shared" si="67"/>
        <v>F0</v>
      </c>
      <c r="N277" s="73" t="str">
        <f ca="1" t="shared" si="68"/>
        <v>C2</v>
      </c>
      <c r="O277" s="73" t="str">
        <f ca="1" t="shared" si="69"/>
        <v>C2</v>
      </c>
      <c r="P277" s="80"/>
    </row>
    <row r="278" spans="1:16" s="81" customFormat="1" ht="30" customHeight="1">
      <c r="A278" s="75" t="s">
        <v>181</v>
      </c>
      <c r="B278" s="65" t="s">
        <v>304</v>
      </c>
      <c r="C278" s="76" t="s">
        <v>182</v>
      </c>
      <c r="D278" s="66" t="s">
        <v>368</v>
      </c>
      <c r="E278" s="77" t="s">
        <v>47</v>
      </c>
      <c r="F278" s="90">
        <v>60</v>
      </c>
      <c r="G278" s="67"/>
      <c r="H278" s="68">
        <f>ROUND(G278*F278,2)</f>
        <v>0</v>
      </c>
      <c r="I278" s="69"/>
      <c r="J278" s="70">
        <f ca="1" t="shared" si="65"/>
      </c>
      <c r="K278" s="71" t="str">
        <f t="shared" si="66"/>
        <v>E051Installation of SubdrainsCW 3120-R4 / E9m</v>
      </c>
      <c r="L278" s="72" t="e">
        <f>MATCH(K278,#REF!,0)</f>
        <v>#REF!</v>
      </c>
      <c r="M278" s="73" t="str">
        <f ca="1" t="shared" si="67"/>
        <v>F0</v>
      </c>
      <c r="N278" s="73" t="str">
        <f ca="1" t="shared" si="68"/>
        <v>C2</v>
      </c>
      <c r="O278" s="73" t="str">
        <f ca="1" t="shared" si="69"/>
        <v>C2</v>
      </c>
      <c r="P278" s="80"/>
    </row>
    <row r="279" spans="1:8" ht="36" customHeight="1">
      <c r="A279" s="19"/>
      <c r="B279" s="11"/>
      <c r="C279" s="99" t="s">
        <v>23</v>
      </c>
      <c r="D279" s="113"/>
      <c r="E279" s="116"/>
      <c r="F279" s="115"/>
      <c r="G279" s="19"/>
      <c r="H279" s="22"/>
    </row>
    <row r="280" spans="1:16" s="81" customFormat="1" ht="43.5" customHeight="1">
      <c r="A280" s="75" t="s">
        <v>183</v>
      </c>
      <c r="B280" s="65" t="s">
        <v>305</v>
      </c>
      <c r="C280" s="76" t="s">
        <v>185</v>
      </c>
      <c r="D280" s="66" t="s">
        <v>186</v>
      </c>
      <c r="E280" s="77" t="s">
        <v>35</v>
      </c>
      <c r="F280" s="90">
        <v>1</v>
      </c>
      <c r="G280" s="67"/>
      <c r="H280" s="68">
        <f>ROUND(G280*F280,2)</f>
        <v>0</v>
      </c>
      <c r="I280" s="69"/>
      <c r="J280" s="70">
        <f ca="1">IF(CELL("protect",$G280)=1,"LOCKED","")</f>
      </c>
      <c r="K280" s="71" t="str">
        <f>CLEAN(CONCATENATE(TRIM($A280),TRIM($C280),TRIM($D280),TRIM($E280)))</f>
        <v>F001Adjustment of Catch Basins / Manholes FramesCW 3210-R7each</v>
      </c>
      <c r="L280" s="72" t="e">
        <f>MATCH(K280,#REF!,0)</f>
        <v>#REF!</v>
      </c>
      <c r="M280" s="73" t="str">
        <f ca="1">CELL("format",$F280)</f>
        <v>F0</v>
      </c>
      <c r="N280" s="73" t="str">
        <f ca="1">CELL("format",$G280)</f>
        <v>C2</v>
      </c>
      <c r="O280" s="73" t="str">
        <f ca="1">CELL("format",$H280)</f>
        <v>C2</v>
      </c>
      <c r="P280" s="80"/>
    </row>
    <row r="281" spans="1:8" ht="36" customHeight="1">
      <c r="A281" s="19"/>
      <c r="B281" s="15"/>
      <c r="C281" s="99" t="s">
        <v>24</v>
      </c>
      <c r="D281" s="113"/>
      <c r="E281" s="114"/>
      <c r="F281" s="113"/>
      <c r="G281" s="19"/>
      <c r="H281" s="22"/>
    </row>
    <row r="282" spans="1:16" s="74" customFormat="1" ht="30" customHeight="1">
      <c r="A282" s="87" t="s">
        <v>191</v>
      </c>
      <c r="B282" s="65" t="s">
        <v>306</v>
      </c>
      <c r="C282" s="76" t="s">
        <v>192</v>
      </c>
      <c r="D282" s="66" t="s">
        <v>193</v>
      </c>
      <c r="E282" s="77"/>
      <c r="F282" s="78"/>
      <c r="G282" s="82"/>
      <c r="H282" s="68"/>
      <c r="I282" s="69"/>
      <c r="J282" s="70" t="str">
        <f ca="1">IF(CELL("protect",$G282)=1,"LOCKED","")</f>
        <v>LOCKED</v>
      </c>
      <c r="K282" s="71" t="str">
        <f>CLEAN(CONCATENATE(TRIM($A282),TRIM($C282),TRIM($D282),TRIM($E282)))</f>
        <v>G001SoddingCW 3510-R9</v>
      </c>
      <c r="L282" s="72" t="e">
        <f>MATCH(K282,#REF!,0)</f>
        <v>#REF!</v>
      </c>
      <c r="M282" s="73" t="str">
        <f ca="1">CELL("format",$F282)</f>
        <v>F0</v>
      </c>
      <c r="N282" s="73" t="str">
        <f ca="1">CELL("format",$G282)</f>
        <v>G</v>
      </c>
      <c r="O282" s="73" t="str">
        <f ca="1">CELL("format",$H282)</f>
        <v>C2</v>
      </c>
      <c r="P282" s="80"/>
    </row>
    <row r="283" spans="1:16" s="81" customFormat="1" ht="30" customHeight="1">
      <c r="A283" s="87" t="s">
        <v>197</v>
      </c>
      <c r="B283" s="83" t="s">
        <v>31</v>
      </c>
      <c r="C283" s="76" t="s">
        <v>198</v>
      </c>
      <c r="D283" s="66"/>
      <c r="E283" s="77" t="s">
        <v>30</v>
      </c>
      <c r="F283" s="78">
        <v>30</v>
      </c>
      <c r="G283" s="67"/>
      <c r="H283" s="68">
        <f>ROUND(G283*F283,2)</f>
        <v>0</v>
      </c>
      <c r="I283" s="100"/>
      <c r="J283" s="70">
        <f ca="1">IF(CELL("protect",$G283)=1,"LOCKED","")</f>
      </c>
      <c r="K283" s="71" t="str">
        <f>CLEAN(CONCATENATE(TRIM($A283),TRIM($C283),TRIM($D283),TRIM($E283)))</f>
        <v>G002width &lt; 600 mmm²</v>
      </c>
      <c r="L283" s="72" t="e">
        <f>MATCH(K283,#REF!,0)</f>
        <v>#REF!</v>
      </c>
      <c r="M283" s="73" t="str">
        <f ca="1">CELL("format",$F283)</f>
        <v>F0</v>
      </c>
      <c r="N283" s="73" t="str">
        <f ca="1">CELL("format",$G283)</f>
        <v>C2</v>
      </c>
      <c r="O283" s="73" t="str">
        <f ca="1">CELL("format",$H283)</f>
        <v>C2</v>
      </c>
      <c r="P283" s="80"/>
    </row>
    <row r="284" spans="1:16" s="81" customFormat="1" ht="30" customHeight="1">
      <c r="A284" s="87" t="s">
        <v>194</v>
      </c>
      <c r="B284" s="65" t="s">
        <v>307</v>
      </c>
      <c r="C284" s="76" t="s">
        <v>195</v>
      </c>
      <c r="D284" s="66" t="s">
        <v>196</v>
      </c>
      <c r="E284" s="77" t="s">
        <v>30</v>
      </c>
      <c r="F284" s="78">
        <v>80</v>
      </c>
      <c r="G284" s="67"/>
      <c r="H284" s="68">
        <f>ROUND(G284*F284,2)</f>
        <v>0</v>
      </c>
      <c r="I284" s="69"/>
      <c r="J284" s="70">
        <f ca="1">IF(CELL("protect",$G284)=1,"LOCKED","")</f>
      </c>
      <c r="K284" s="71" t="str">
        <f>CLEAN(CONCATENATE(TRIM($A284),TRIM($C284),TRIM($D284),TRIM($E284)))</f>
        <v>G004SeedingCW 3520-R7m²</v>
      </c>
      <c r="L284" s="72" t="e">
        <f>MATCH(K284,#REF!,0)</f>
        <v>#REF!</v>
      </c>
      <c r="M284" s="73" t="str">
        <f ca="1">CELL("format",$F284)</f>
        <v>F0</v>
      </c>
      <c r="N284" s="73" t="str">
        <f ca="1">CELL("format",$G284)</f>
        <v>C2</v>
      </c>
      <c r="O284" s="73" t="str">
        <f ca="1">CELL("format",$H284)</f>
        <v>C2</v>
      </c>
      <c r="P284" s="80"/>
    </row>
    <row r="285" spans="1:8" s="44" customFormat="1" ht="30" customHeight="1" thickBot="1">
      <c r="A285" s="43"/>
      <c r="B285" s="40" t="str">
        <f>B235</f>
        <v>E</v>
      </c>
      <c r="C285" s="121" t="str">
        <f>C235</f>
        <v>SHERBURN ST./INGERSOLL ST. - YARWOOD AVE. TO GRUNDY AVE.</v>
      </c>
      <c r="D285" s="122"/>
      <c r="E285" s="122"/>
      <c r="F285" s="123"/>
      <c r="G285" s="48" t="s">
        <v>17</v>
      </c>
      <c r="H285" s="49">
        <f>SUM(H235:H284)</f>
        <v>0</v>
      </c>
    </row>
    <row r="286" spans="1:8" s="44" customFormat="1" ht="30" customHeight="1" thickTop="1">
      <c r="A286" s="46"/>
      <c r="B286" s="41" t="s">
        <v>201</v>
      </c>
      <c r="C286" s="118" t="s">
        <v>366</v>
      </c>
      <c r="D286" s="119"/>
      <c r="E286" s="119"/>
      <c r="F286" s="120"/>
      <c r="G286" s="46"/>
      <c r="H286" s="47"/>
    </row>
    <row r="287" spans="1:8" ht="36" customHeight="1">
      <c r="A287" s="19"/>
      <c r="B287" s="15"/>
      <c r="C287" s="117" t="s">
        <v>19</v>
      </c>
      <c r="D287" s="113"/>
      <c r="E287" s="115" t="s">
        <v>2</v>
      </c>
      <c r="F287" s="115" t="s">
        <v>2</v>
      </c>
      <c r="G287" s="19" t="s">
        <v>2</v>
      </c>
      <c r="H287" s="22"/>
    </row>
    <row r="288" spans="1:16" s="74" customFormat="1" ht="30" customHeight="1">
      <c r="A288" s="75" t="s">
        <v>69</v>
      </c>
      <c r="B288" s="65" t="s">
        <v>184</v>
      </c>
      <c r="C288" s="76" t="s">
        <v>71</v>
      </c>
      <c r="D288" s="66" t="s">
        <v>68</v>
      </c>
      <c r="E288" s="77" t="s">
        <v>29</v>
      </c>
      <c r="F288" s="78">
        <v>545</v>
      </c>
      <c r="G288" s="67"/>
      <c r="H288" s="68">
        <f>ROUND(G288*F288,2)</f>
        <v>0</v>
      </c>
      <c r="I288" s="69"/>
      <c r="J288" s="70">
        <f aca="true" ca="1" t="shared" si="70" ref="J288:J296">IF(CELL("protect",$G288)=1,"LOCKED","")</f>
      </c>
      <c r="K288" s="71" t="str">
        <f aca="true" t="shared" si="71" ref="K288:K296">CLEAN(CONCATENATE(TRIM($A288),TRIM($C288),TRIM($D288),TRIM($E288)))</f>
        <v>A003ExcavationCW 3110-R17m³</v>
      </c>
      <c r="L288" s="72" t="e">
        <f>MATCH(K288,#REF!,0)</f>
        <v>#REF!</v>
      </c>
      <c r="M288" s="73" t="str">
        <f aca="true" ca="1" t="shared" si="72" ref="M288:M296">CELL("format",$F288)</f>
        <v>F0</v>
      </c>
      <c r="N288" s="73" t="str">
        <f aca="true" ca="1" t="shared" si="73" ref="N288:N296">CELL("format",$G288)</f>
        <v>C2</v>
      </c>
      <c r="O288" s="73" t="str">
        <f aca="true" ca="1" t="shared" si="74" ref="O288:O296">CELL("format",$H288)</f>
        <v>C2</v>
      </c>
      <c r="P288" s="80"/>
    </row>
    <row r="289" spans="1:16" s="81" customFormat="1" ht="30" customHeight="1">
      <c r="A289" s="64" t="s">
        <v>72</v>
      </c>
      <c r="B289" s="65" t="s">
        <v>308</v>
      </c>
      <c r="C289" s="76" t="s">
        <v>74</v>
      </c>
      <c r="D289" s="66" t="s">
        <v>68</v>
      </c>
      <c r="E289" s="77" t="s">
        <v>30</v>
      </c>
      <c r="F289" s="78">
        <v>1300</v>
      </c>
      <c r="G289" s="67"/>
      <c r="H289" s="68">
        <f>ROUND(G289*F289,2)</f>
        <v>0</v>
      </c>
      <c r="I289" s="69"/>
      <c r="J289" s="70">
        <f ca="1" t="shared" si="70"/>
      </c>
      <c r="K289" s="71" t="str">
        <f t="shared" si="71"/>
        <v>A004Sub-Grade CompactionCW 3110-R17m²</v>
      </c>
      <c r="L289" s="72" t="e">
        <f>MATCH(K289,#REF!,0)</f>
        <v>#REF!</v>
      </c>
      <c r="M289" s="73" t="str">
        <f ca="1" t="shared" si="72"/>
        <v>F0</v>
      </c>
      <c r="N289" s="73" t="str">
        <f ca="1" t="shared" si="73"/>
        <v>C2</v>
      </c>
      <c r="O289" s="73" t="str">
        <f ca="1" t="shared" si="74"/>
        <v>C2</v>
      </c>
      <c r="P289" s="80"/>
    </row>
    <row r="290" spans="1:16" s="74" customFormat="1" ht="32.25" customHeight="1">
      <c r="A290" s="64" t="s">
        <v>75</v>
      </c>
      <c r="B290" s="65" t="s">
        <v>187</v>
      </c>
      <c r="C290" s="76" t="s">
        <v>77</v>
      </c>
      <c r="D290" s="66" t="s">
        <v>68</v>
      </c>
      <c r="E290" s="77"/>
      <c r="F290" s="78"/>
      <c r="G290" s="82"/>
      <c r="H290" s="68"/>
      <c r="I290" s="69" t="s">
        <v>78</v>
      </c>
      <c r="J290" s="70" t="str">
        <f ca="1" t="shared" si="70"/>
        <v>LOCKED</v>
      </c>
      <c r="K290" s="71" t="str">
        <f t="shared" si="71"/>
        <v>A007Crushed Sub-base MaterialCW 3110-R17</v>
      </c>
      <c r="L290" s="72" t="e">
        <f>MATCH(K290,#REF!,0)</f>
        <v>#REF!</v>
      </c>
      <c r="M290" s="73" t="str">
        <f ca="1" t="shared" si="72"/>
        <v>F0</v>
      </c>
      <c r="N290" s="73" t="str">
        <f ca="1" t="shared" si="73"/>
        <v>G</v>
      </c>
      <c r="O290" s="73" t="str">
        <f ca="1" t="shared" si="74"/>
        <v>C2</v>
      </c>
      <c r="P290" s="80"/>
    </row>
    <row r="291" spans="1:16" s="74" customFormat="1" ht="30" customHeight="1">
      <c r="A291" s="64" t="s">
        <v>79</v>
      </c>
      <c r="B291" s="83" t="s">
        <v>31</v>
      </c>
      <c r="C291" s="76" t="s">
        <v>80</v>
      </c>
      <c r="D291" s="66" t="s">
        <v>2</v>
      </c>
      <c r="E291" s="77" t="s">
        <v>32</v>
      </c>
      <c r="F291" s="78">
        <v>920</v>
      </c>
      <c r="G291" s="67"/>
      <c r="H291" s="68">
        <f>ROUND(G291*F291,2)</f>
        <v>0</v>
      </c>
      <c r="I291" s="69" t="s">
        <v>81</v>
      </c>
      <c r="J291" s="70">
        <f ca="1" t="shared" si="70"/>
      </c>
      <c r="K291" s="71" t="str">
        <f t="shared" si="71"/>
        <v>A007A50 mmtonne</v>
      </c>
      <c r="L291" s="72" t="e">
        <f>MATCH(K291,#REF!,0)</f>
        <v>#REF!</v>
      </c>
      <c r="M291" s="73" t="str">
        <f ca="1" t="shared" si="72"/>
        <v>F0</v>
      </c>
      <c r="N291" s="73" t="str">
        <f ca="1" t="shared" si="73"/>
        <v>C2</v>
      </c>
      <c r="O291" s="73" t="str">
        <f ca="1" t="shared" si="74"/>
        <v>C2</v>
      </c>
      <c r="P291" s="80"/>
    </row>
    <row r="292" spans="1:16" s="74" customFormat="1" ht="63" customHeight="1">
      <c r="A292" s="64" t="s">
        <v>33</v>
      </c>
      <c r="B292" s="65" t="s">
        <v>309</v>
      </c>
      <c r="C292" s="76" t="s">
        <v>34</v>
      </c>
      <c r="D292" s="66" t="s">
        <v>68</v>
      </c>
      <c r="E292" s="77" t="s">
        <v>29</v>
      </c>
      <c r="F292" s="78">
        <v>98</v>
      </c>
      <c r="G292" s="67"/>
      <c r="H292" s="68">
        <f>ROUND(G292*F292,2)</f>
        <v>0</v>
      </c>
      <c r="I292" s="69" t="s">
        <v>83</v>
      </c>
      <c r="J292" s="70">
        <f ca="1" t="shared" si="70"/>
      </c>
      <c r="K292" s="71" t="str">
        <f t="shared" si="71"/>
        <v>A010Supplying and Placing Base Course MaterialCW 3110-R17m³</v>
      </c>
      <c r="L292" s="72" t="e">
        <f>MATCH(K292,#REF!,0)</f>
        <v>#REF!</v>
      </c>
      <c r="M292" s="73" t="str">
        <f ca="1" t="shared" si="72"/>
        <v>F0</v>
      </c>
      <c r="N292" s="73" t="str">
        <f ca="1" t="shared" si="73"/>
        <v>C2</v>
      </c>
      <c r="O292" s="73" t="str">
        <f ca="1" t="shared" si="74"/>
        <v>C2</v>
      </c>
      <c r="P292" s="80"/>
    </row>
    <row r="293" spans="1:16" s="81" customFormat="1" ht="43.5" customHeight="1">
      <c r="A293" s="64" t="s">
        <v>85</v>
      </c>
      <c r="B293" s="65" t="s">
        <v>310</v>
      </c>
      <c r="C293" s="76" t="s">
        <v>87</v>
      </c>
      <c r="D293" s="66" t="s">
        <v>84</v>
      </c>
      <c r="E293" s="77" t="s">
        <v>30</v>
      </c>
      <c r="F293" s="78">
        <v>1260</v>
      </c>
      <c r="G293" s="67"/>
      <c r="H293" s="68">
        <f>ROUND(G293*F293,2)</f>
        <v>0</v>
      </c>
      <c r="I293" s="69"/>
      <c r="J293" s="70">
        <f ca="1" t="shared" si="70"/>
      </c>
      <c r="K293" s="71" t="str">
        <f t="shared" si="71"/>
        <v>A022Separation Geotextile FabricCW 3130-R4m²</v>
      </c>
      <c r="L293" s="72" t="e">
        <f>MATCH(K293,#REF!,0)</f>
        <v>#REF!</v>
      </c>
      <c r="M293" s="73" t="str">
        <f ca="1" t="shared" si="72"/>
        <v>F0</v>
      </c>
      <c r="N293" s="73" t="str">
        <f ca="1" t="shared" si="73"/>
        <v>C2</v>
      </c>
      <c r="O293" s="73" t="str">
        <f ca="1" t="shared" si="74"/>
        <v>C2</v>
      </c>
      <c r="P293" s="80"/>
    </row>
    <row r="294" spans="1:16" s="85" customFormat="1" ht="43.5" customHeight="1">
      <c r="A294" s="64" t="s">
        <v>88</v>
      </c>
      <c r="B294" s="65" t="s">
        <v>311</v>
      </c>
      <c r="C294" s="76" t="s">
        <v>90</v>
      </c>
      <c r="D294" s="66" t="s">
        <v>91</v>
      </c>
      <c r="E294" s="77" t="s">
        <v>30</v>
      </c>
      <c r="F294" s="78">
        <v>50</v>
      </c>
      <c r="G294" s="67"/>
      <c r="H294" s="68">
        <f>ROUND(G294*F294,2)</f>
        <v>0</v>
      </c>
      <c r="I294" s="69"/>
      <c r="J294" s="70">
        <f ca="1" t="shared" si="70"/>
      </c>
      <c r="K294" s="71" t="str">
        <f t="shared" si="71"/>
        <v>A022ASupply and Install GeogridCW 3135-R1m²</v>
      </c>
      <c r="L294" s="72" t="e">
        <f>MATCH(K294,#REF!,0)</f>
        <v>#REF!</v>
      </c>
      <c r="M294" s="73" t="str">
        <f ca="1" t="shared" si="72"/>
        <v>F0</v>
      </c>
      <c r="N294" s="73" t="str">
        <f ca="1" t="shared" si="73"/>
        <v>C2</v>
      </c>
      <c r="O294" s="73" t="str">
        <f ca="1" t="shared" si="74"/>
        <v>C2</v>
      </c>
      <c r="P294" s="84"/>
    </row>
    <row r="295" spans="1:16" s="81" customFormat="1" ht="30" customHeight="1">
      <c r="A295" s="75" t="s">
        <v>93</v>
      </c>
      <c r="B295" s="65" t="s">
        <v>312</v>
      </c>
      <c r="C295" s="76" t="s">
        <v>95</v>
      </c>
      <c r="D295" s="66" t="s">
        <v>92</v>
      </c>
      <c r="E295" s="77"/>
      <c r="F295" s="78"/>
      <c r="G295" s="82"/>
      <c r="H295" s="68"/>
      <c r="I295" s="69"/>
      <c r="J295" s="70" t="str">
        <f ca="1" t="shared" si="70"/>
        <v>LOCKED</v>
      </c>
      <c r="K295" s="71" t="str">
        <f t="shared" si="71"/>
        <v>A024Surfacing MaterialCW 3150-R4</v>
      </c>
      <c r="L295" s="72" t="e">
        <f>MATCH(K295,#REF!,0)</f>
        <v>#REF!</v>
      </c>
      <c r="M295" s="73" t="str">
        <f ca="1" t="shared" si="72"/>
        <v>F0</v>
      </c>
      <c r="N295" s="73" t="str">
        <f ca="1" t="shared" si="73"/>
        <v>G</v>
      </c>
      <c r="O295" s="73" t="str">
        <f ca="1" t="shared" si="74"/>
        <v>C2</v>
      </c>
      <c r="P295" s="80"/>
    </row>
    <row r="296" spans="1:16" s="74" customFormat="1" ht="30" customHeight="1">
      <c r="A296" s="75" t="s">
        <v>361</v>
      </c>
      <c r="B296" s="83" t="s">
        <v>31</v>
      </c>
      <c r="C296" s="76" t="s">
        <v>362</v>
      </c>
      <c r="D296" s="66" t="s">
        <v>2</v>
      </c>
      <c r="E296" s="77" t="s">
        <v>32</v>
      </c>
      <c r="F296" s="78">
        <v>6</v>
      </c>
      <c r="G296" s="67"/>
      <c r="H296" s="68">
        <f>ROUND(G296*F296,2)</f>
        <v>0</v>
      </c>
      <c r="I296" s="69"/>
      <c r="J296" s="70">
        <f ca="1" t="shared" si="70"/>
      </c>
      <c r="K296" s="71" t="str">
        <f t="shared" si="71"/>
        <v>A026Limestonetonne</v>
      </c>
      <c r="L296" s="72" t="e">
        <f>MATCH(K296,#REF!,0)</f>
        <v>#REF!</v>
      </c>
      <c r="M296" s="73" t="str">
        <f ca="1" t="shared" si="72"/>
        <v>F0</v>
      </c>
      <c r="N296" s="73" t="str">
        <f ca="1" t="shared" si="73"/>
        <v>C2</v>
      </c>
      <c r="O296" s="73" t="str">
        <f ca="1" t="shared" si="74"/>
        <v>C2</v>
      </c>
      <c r="P296" s="80"/>
    </row>
    <row r="297" spans="1:8" ht="36" customHeight="1">
      <c r="A297" s="19"/>
      <c r="B297" s="15"/>
      <c r="C297" s="99" t="s">
        <v>20</v>
      </c>
      <c r="D297" s="113"/>
      <c r="E297" s="114"/>
      <c r="F297" s="113"/>
      <c r="G297" s="19"/>
      <c r="H297" s="22"/>
    </row>
    <row r="298" spans="1:16" s="74" customFormat="1" ht="30" customHeight="1">
      <c r="A298" s="87" t="s">
        <v>54</v>
      </c>
      <c r="B298" s="65" t="s">
        <v>313</v>
      </c>
      <c r="C298" s="76" t="s">
        <v>55</v>
      </c>
      <c r="D298" s="66" t="s">
        <v>68</v>
      </c>
      <c r="E298" s="77"/>
      <c r="F298" s="78"/>
      <c r="G298" s="82"/>
      <c r="H298" s="68"/>
      <c r="I298" s="69"/>
      <c r="J298" s="70" t="str">
        <f aca="true" ca="1" t="shared" si="75" ref="J298:J314">IF(CELL("protect",$G298)=1,"LOCKED","")</f>
        <v>LOCKED</v>
      </c>
      <c r="K298" s="71" t="str">
        <f aca="true" t="shared" si="76" ref="K298:K314">CLEAN(CONCATENATE(TRIM($A298),TRIM($C298),TRIM($D298),TRIM($E298)))</f>
        <v>B001Pavement RemovalCW 3110-R17</v>
      </c>
      <c r="L298" s="72" t="e">
        <f>MATCH(K298,#REF!,0)</f>
        <v>#REF!</v>
      </c>
      <c r="M298" s="73" t="str">
        <f aca="true" ca="1" t="shared" si="77" ref="M298:M314">CELL("format",$F298)</f>
        <v>F0</v>
      </c>
      <c r="N298" s="73" t="str">
        <f aca="true" ca="1" t="shared" si="78" ref="N298:N314">CELL("format",$G298)</f>
        <v>G</v>
      </c>
      <c r="O298" s="73" t="str">
        <f aca="true" ca="1" t="shared" si="79" ref="O298:O314">CELL("format",$H298)</f>
        <v>C2</v>
      </c>
      <c r="P298" s="80"/>
    </row>
    <row r="299" spans="1:16" s="81" customFormat="1" ht="30" customHeight="1">
      <c r="A299" s="87" t="s">
        <v>56</v>
      </c>
      <c r="B299" s="83" t="s">
        <v>31</v>
      </c>
      <c r="C299" s="76" t="s">
        <v>57</v>
      </c>
      <c r="D299" s="66" t="s">
        <v>2</v>
      </c>
      <c r="E299" s="77" t="s">
        <v>30</v>
      </c>
      <c r="F299" s="78">
        <v>1320</v>
      </c>
      <c r="G299" s="67"/>
      <c r="H299" s="68">
        <f>ROUND(G299*F299,2)</f>
        <v>0</v>
      </c>
      <c r="I299" s="69"/>
      <c r="J299" s="70">
        <f ca="1" t="shared" si="75"/>
      </c>
      <c r="K299" s="71" t="str">
        <f t="shared" si="76"/>
        <v>B002Concrete Pavementm²</v>
      </c>
      <c r="L299" s="72" t="e">
        <f>MATCH(K299,#REF!,0)</f>
        <v>#REF!</v>
      </c>
      <c r="M299" s="73" t="str">
        <f ca="1" t="shared" si="77"/>
        <v>F0</v>
      </c>
      <c r="N299" s="73" t="str">
        <f ca="1" t="shared" si="78"/>
        <v>C2</v>
      </c>
      <c r="O299" s="73" t="str">
        <f ca="1" t="shared" si="79"/>
        <v>C2</v>
      </c>
      <c r="P299" s="80"/>
    </row>
    <row r="300" spans="1:16" s="81" customFormat="1" ht="30" customHeight="1">
      <c r="A300" s="87" t="s">
        <v>37</v>
      </c>
      <c r="B300" s="65" t="s">
        <v>314</v>
      </c>
      <c r="C300" s="76" t="s">
        <v>38</v>
      </c>
      <c r="D300" s="66" t="s">
        <v>96</v>
      </c>
      <c r="E300" s="77"/>
      <c r="F300" s="78"/>
      <c r="G300" s="82"/>
      <c r="H300" s="68"/>
      <c r="I300" s="69"/>
      <c r="J300" s="70" t="str">
        <f ca="1" t="shared" si="75"/>
        <v>LOCKED</v>
      </c>
      <c r="K300" s="71" t="str">
        <f t="shared" si="76"/>
        <v>B094Drilled DowelsCW 3230-R7</v>
      </c>
      <c r="L300" s="72" t="e">
        <f>MATCH(K300,#REF!,0)</f>
        <v>#REF!</v>
      </c>
      <c r="M300" s="73" t="str">
        <f ca="1" t="shared" si="77"/>
        <v>F0</v>
      </c>
      <c r="N300" s="73" t="str">
        <f ca="1" t="shared" si="78"/>
        <v>G</v>
      </c>
      <c r="O300" s="73" t="str">
        <f ca="1" t="shared" si="79"/>
        <v>C2</v>
      </c>
      <c r="P300" s="80"/>
    </row>
    <row r="301" spans="1:16" s="81" customFormat="1" ht="30" customHeight="1">
      <c r="A301" s="87" t="s">
        <v>39</v>
      </c>
      <c r="B301" s="83" t="s">
        <v>31</v>
      </c>
      <c r="C301" s="76" t="s">
        <v>40</v>
      </c>
      <c r="D301" s="66" t="s">
        <v>2</v>
      </c>
      <c r="E301" s="77" t="s">
        <v>35</v>
      </c>
      <c r="F301" s="78">
        <v>70</v>
      </c>
      <c r="G301" s="67"/>
      <c r="H301" s="68">
        <f>ROUND(G301*F301,2)</f>
        <v>0</v>
      </c>
      <c r="I301" s="69"/>
      <c r="J301" s="70">
        <f ca="1" t="shared" si="75"/>
      </c>
      <c r="K301" s="71" t="str">
        <f t="shared" si="76"/>
        <v>B09519.1 mm Diametereach</v>
      </c>
      <c r="L301" s="72" t="e">
        <f>MATCH(K301,#REF!,0)</f>
        <v>#REF!</v>
      </c>
      <c r="M301" s="73" t="str">
        <f ca="1" t="shared" si="77"/>
        <v>F0</v>
      </c>
      <c r="N301" s="73" t="str">
        <f ca="1" t="shared" si="78"/>
        <v>C2</v>
      </c>
      <c r="O301" s="73" t="str">
        <f ca="1" t="shared" si="79"/>
        <v>C2</v>
      </c>
      <c r="P301" s="80"/>
    </row>
    <row r="302" spans="1:16" s="81" customFormat="1" ht="30" customHeight="1">
      <c r="A302" s="87" t="s">
        <v>41</v>
      </c>
      <c r="B302" s="65" t="s">
        <v>189</v>
      </c>
      <c r="C302" s="76" t="s">
        <v>42</v>
      </c>
      <c r="D302" s="66" t="s">
        <v>96</v>
      </c>
      <c r="E302" s="77"/>
      <c r="F302" s="78"/>
      <c r="G302" s="82"/>
      <c r="H302" s="68"/>
      <c r="I302" s="69"/>
      <c r="J302" s="70" t="str">
        <f ca="1" t="shared" si="75"/>
        <v>LOCKED</v>
      </c>
      <c r="K302" s="71" t="str">
        <f t="shared" si="76"/>
        <v>B097Drilled Tie BarsCW 3230-R7</v>
      </c>
      <c r="L302" s="72" t="e">
        <f>MATCH(K302,#REF!,0)</f>
        <v>#REF!</v>
      </c>
      <c r="M302" s="73" t="str">
        <f ca="1" t="shared" si="77"/>
        <v>F0</v>
      </c>
      <c r="N302" s="73" t="str">
        <f ca="1" t="shared" si="78"/>
        <v>G</v>
      </c>
      <c r="O302" s="73" t="str">
        <f ca="1" t="shared" si="79"/>
        <v>C2</v>
      </c>
      <c r="P302" s="80"/>
    </row>
    <row r="303" spans="1:16" s="81" customFormat="1" ht="30" customHeight="1">
      <c r="A303" s="87" t="s">
        <v>43</v>
      </c>
      <c r="B303" s="83" t="s">
        <v>31</v>
      </c>
      <c r="C303" s="76" t="s">
        <v>44</v>
      </c>
      <c r="D303" s="66" t="s">
        <v>2</v>
      </c>
      <c r="E303" s="77" t="s">
        <v>35</v>
      </c>
      <c r="F303" s="78">
        <v>175</v>
      </c>
      <c r="G303" s="67"/>
      <c r="H303" s="68">
        <f>ROUND(G303*F303,2)</f>
        <v>0</v>
      </c>
      <c r="I303" s="69"/>
      <c r="J303" s="70">
        <f ca="1" t="shared" si="75"/>
      </c>
      <c r="K303" s="71" t="str">
        <f t="shared" si="76"/>
        <v>B09820 M Deformed Tie Bareach</v>
      </c>
      <c r="L303" s="72" t="e">
        <f>MATCH(K303,#REF!,0)</f>
        <v>#REF!</v>
      </c>
      <c r="M303" s="73" t="str">
        <f ca="1" t="shared" si="77"/>
        <v>F0</v>
      </c>
      <c r="N303" s="73" t="str">
        <f ca="1" t="shared" si="78"/>
        <v>C2</v>
      </c>
      <c r="O303" s="73" t="str">
        <f ca="1" t="shared" si="79"/>
        <v>C2</v>
      </c>
      <c r="P303" s="80"/>
    </row>
    <row r="304" spans="1:16" s="74" customFormat="1" ht="43.5" customHeight="1">
      <c r="A304" s="87" t="s">
        <v>97</v>
      </c>
      <c r="B304" s="65" t="s">
        <v>315</v>
      </c>
      <c r="C304" s="76" t="s">
        <v>45</v>
      </c>
      <c r="D304" s="66" t="s">
        <v>98</v>
      </c>
      <c r="E304" s="77"/>
      <c r="F304" s="78"/>
      <c r="G304" s="82"/>
      <c r="H304" s="68"/>
      <c r="I304" s="69"/>
      <c r="J304" s="70" t="str">
        <f ca="1" t="shared" si="75"/>
        <v>LOCKED</v>
      </c>
      <c r="K304" s="71" t="str">
        <f t="shared" si="76"/>
        <v>B114rlMiscellaneous Concrete Slab RenewalCW 3235-R9</v>
      </c>
      <c r="L304" s="72" t="e">
        <f>MATCH(K304,#REF!,0)</f>
        <v>#REF!</v>
      </c>
      <c r="M304" s="73" t="str">
        <f ca="1" t="shared" si="77"/>
        <v>F0</v>
      </c>
      <c r="N304" s="73" t="str">
        <f ca="1" t="shared" si="78"/>
        <v>G</v>
      </c>
      <c r="O304" s="73" t="str">
        <f ca="1" t="shared" si="79"/>
        <v>C2</v>
      </c>
      <c r="P304" s="80"/>
    </row>
    <row r="305" spans="1:16" s="81" customFormat="1" ht="30" customHeight="1">
      <c r="A305" s="87" t="s">
        <v>99</v>
      </c>
      <c r="B305" s="83" t="s">
        <v>31</v>
      </c>
      <c r="C305" s="76" t="s">
        <v>100</v>
      </c>
      <c r="D305" s="66" t="s">
        <v>46</v>
      </c>
      <c r="E305" s="77"/>
      <c r="F305" s="78"/>
      <c r="G305" s="82"/>
      <c r="H305" s="68"/>
      <c r="I305" s="69"/>
      <c r="J305" s="70" t="str">
        <f ca="1" t="shared" si="75"/>
        <v>LOCKED</v>
      </c>
      <c r="K305" s="71" t="str">
        <f t="shared" si="76"/>
        <v>B118rl100 mm SidewalkSD-228A</v>
      </c>
      <c r="L305" s="72" t="e">
        <f>MATCH(K305,#REF!,0)</f>
        <v>#REF!</v>
      </c>
      <c r="M305" s="73" t="str">
        <f ca="1" t="shared" si="77"/>
        <v>F0</v>
      </c>
      <c r="N305" s="73" t="str">
        <f ca="1" t="shared" si="78"/>
        <v>G</v>
      </c>
      <c r="O305" s="73" t="str">
        <f ca="1" t="shared" si="79"/>
        <v>C2</v>
      </c>
      <c r="P305" s="80"/>
    </row>
    <row r="306" spans="1:16" s="81" customFormat="1" ht="30" customHeight="1">
      <c r="A306" s="87" t="s">
        <v>101</v>
      </c>
      <c r="B306" s="88" t="s">
        <v>102</v>
      </c>
      <c r="C306" s="76" t="s">
        <v>103</v>
      </c>
      <c r="D306" s="66"/>
      <c r="E306" s="77" t="s">
        <v>30</v>
      </c>
      <c r="F306" s="78">
        <v>23</v>
      </c>
      <c r="G306" s="67"/>
      <c r="H306" s="68">
        <f>ROUND(G306*F306,2)</f>
        <v>0</v>
      </c>
      <c r="I306" s="89"/>
      <c r="J306" s="70">
        <f ca="1" t="shared" si="75"/>
      </c>
      <c r="K306" s="71" t="str">
        <f t="shared" si="76"/>
        <v>B119rlLess than 5 sq.m.m²</v>
      </c>
      <c r="L306" s="72" t="e">
        <f>MATCH(K306,#REF!,0)</f>
        <v>#REF!</v>
      </c>
      <c r="M306" s="73" t="str">
        <f ca="1" t="shared" si="77"/>
        <v>F0</v>
      </c>
      <c r="N306" s="73" t="str">
        <f ca="1" t="shared" si="78"/>
        <v>C2</v>
      </c>
      <c r="O306" s="73" t="str">
        <f ca="1" t="shared" si="79"/>
        <v>C2</v>
      </c>
      <c r="P306" s="80"/>
    </row>
    <row r="307" spans="1:16" s="81" customFormat="1" ht="30" customHeight="1">
      <c r="A307" s="87" t="s">
        <v>104</v>
      </c>
      <c r="B307" s="88" t="s">
        <v>105</v>
      </c>
      <c r="C307" s="76" t="s">
        <v>106</v>
      </c>
      <c r="D307" s="66"/>
      <c r="E307" s="77" t="s">
        <v>30</v>
      </c>
      <c r="F307" s="78">
        <v>14</v>
      </c>
      <c r="G307" s="67"/>
      <c r="H307" s="68">
        <f>ROUND(G307*F307,2)</f>
        <v>0</v>
      </c>
      <c r="I307" s="69"/>
      <c r="J307" s="70">
        <f ca="1" t="shared" si="75"/>
      </c>
      <c r="K307" s="71" t="str">
        <f t="shared" si="76"/>
        <v>B120rl5 sq.m. to 20 sq.m.m²</v>
      </c>
      <c r="L307" s="72" t="e">
        <f>MATCH(K307,#REF!,0)</f>
        <v>#REF!</v>
      </c>
      <c r="M307" s="73" t="str">
        <f ca="1" t="shared" si="77"/>
        <v>F0</v>
      </c>
      <c r="N307" s="73" t="str">
        <f ca="1" t="shared" si="78"/>
        <v>C2</v>
      </c>
      <c r="O307" s="73" t="str">
        <f ca="1" t="shared" si="79"/>
        <v>C2</v>
      </c>
      <c r="P307" s="80"/>
    </row>
    <row r="308" spans="1:16" s="74" customFormat="1" ht="30" customHeight="1">
      <c r="A308" s="87" t="s">
        <v>107</v>
      </c>
      <c r="B308" s="65" t="s">
        <v>316</v>
      </c>
      <c r="C308" s="76" t="s">
        <v>109</v>
      </c>
      <c r="D308" s="66" t="s">
        <v>110</v>
      </c>
      <c r="E308" s="77"/>
      <c r="F308" s="78"/>
      <c r="G308" s="82"/>
      <c r="H308" s="68"/>
      <c r="I308" s="69"/>
      <c r="J308" s="70" t="str">
        <f ca="1" t="shared" si="75"/>
        <v>LOCKED</v>
      </c>
      <c r="K308" s="71" t="str">
        <f t="shared" si="76"/>
        <v>B126rConcrete Curb RemovalCW 3240-R10</v>
      </c>
      <c r="L308" s="72" t="e">
        <f>MATCH(K308,#REF!,0)</f>
        <v>#REF!</v>
      </c>
      <c r="M308" s="73" t="str">
        <f ca="1" t="shared" si="77"/>
        <v>F0</v>
      </c>
      <c r="N308" s="73" t="str">
        <f ca="1" t="shared" si="78"/>
        <v>G</v>
      </c>
      <c r="O308" s="73" t="str">
        <f ca="1" t="shared" si="79"/>
        <v>C2</v>
      </c>
      <c r="P308" s="80"/>
    </row>
    <row r="309" spans="1:16" s="81" customFormat="1" ht="30" customHeight="1">
      <c r="A309" s="87" t="s">
        <v>111</v>
      </c>
      <c r="B309" s="83" t="s">
        <v>31</v>
      </c>
      <c r="C309" s="76" t="s">
        <v>202</v>
      </c>
      <c r="D309" s="66" t="s">
        <v>2</v>
      </c>
      <c r="E309" s="77" t="s">
        <v>47</v>
      </c>
      <c r="F309" s="78">
        <v>50</v>
      </c>
      <c r="G309" s="67"/>
      <c r="H309" s="68">
        <f>ROUND(G309*F309,2)</f>
        <v>0</v>
      </c>
      <c r="I309" s="69" t="s">
        <v>112</v>
      </c>
      <c r="J309" s="70">
        <f ca="1" t="shared" si="75"/>
      </c>
      <c r="K309" s="71" t="str">
        <f t="shared" si="76"/>
        <v>B127rBarrier Integralm</v>
      </c>
      <c r="L309" s="72" t="e">
        <f>MATCH(K309,#REF!,0)</f>
        <v>#REF!</v>
      </c>
      <c r="M309" s="73" t="str">
        <f ca="1" t="shared" si="77"/>
        <v>F0</v>
      </c>
      <c r="N309" s="73" t="str">
        <f ca="1" t="shared" si="78"/>
        <v>C2</v>
      </c>
      <c r="O309" s="73" t="str">
        <f ca="1" t="shared" si="79"/>
        <v>C2</v>
      </c>
      <c r="P309" s="80"/>
    </row>
    <row r="310" spans="1:16" s="81" customFormat="1" ht="30" customHeight="1">
      <c r="A310" s="87" t="s">
        <v>113</v>
      </c>
      <c r="B310" s="65" t="s">
        <v>317</v>
      </c>
      <c r="C310" s="76" t="s">
        <v>115</v>
      </c>
      <c r="D310" s="66" t="s">
        <v>110</v>
      </c>
      <c r="E310" s="77"/>
      <c r="F310" s="78"/>
      <c r="G310" s="82"/>
      <c r="H310" s="68"/>
      <c r="I310" s="69"/>
      <c r="J310" s="70" t="str">
        <f ca="1" t="shared" si="75"/>
        <v>LOCKED</v>
      </c>
      <c r="K310" s="71" t="str">
        <f t="shared" si="76"/>
        <v>B135iConcrete Curb InstallationCW 3240-R10</v>
      </c>
      <c r="L310" s="72" t="e">
        <f>MATCH(K310,#REF!,0)</f>
        <v>#REF!</v>
      </c>
      <c r="M310" s="73" t="str">
        <f ca="1" t="shared" si="77"/>
        <v>F0</v>
      </c>
      <c r="N310" s="73" t="str">
        <f ca="1" t="shared" si="78"/>
        <v>G</v>
      </c>
      <c r="O310" s="73" t="str">
        <f ca="1" t="shared" si="79"/>
        <v>C2</v>
      </c>
      <c r="P310" s="80"/>
    </row>
    <row r="311" spans="1:16" s="81" customFormat="1" ht="30" customHeight="1">
      <c r="A311" s="87" t="s">
        <v>116</v>
      </c>
      <c r="B311" s="83" t="s">
        <v>31</v>
      </c>
      <c r="C311" s="76" t="s">
        <v>126</v>
      </c>
      <c r="D311" s="66" t="s">
        <v>117</v>
      </c>
      <c r="E311" s="77" t="s">
        <v>47</v>
      </c>
      <c r="F311" s="78">
        <v>2</v>
      </c>
      <c r="G311" s="67"/>
      <c r="H311" s="68">
        <f>ROUND(G311*F311,2)</f>
        <v>0</v>
      </c>
      <c r="I311" s="69" t="s">
        <v>118</v>
      </c>
      <c r="J311" s="70">
        <f ca="1" t="shared" si="75"/>
      </c>
      <c r="K311" s="71" t="str">
        <f t="shared" si="76"/>
        <v>B138iBarrier (150 mm reveal ht, Integral)SD-204m</v>
      </c>
      <c r="L311" s="72" t="e">
        <f>MATCH(K311,#REF!,0)</f>
        <v>#REF!</v>
      </c>
      <c r="M311" s="73" t="str">
        <f ca="1" t="shared" si="77"/>
        <v>F0</v>
      </c>
      <c r="N311" s="73" t="str">
        <f ca="1" t="shared" si="78"/>
        <v>C2</v>
      </c>
      <c r="O311" s="73" t="str">
        <f ca="1" t="shared" si="79"/>
        <v>C2</v>
      </c>
      <c r="P311" s="80"/>
    </row>
    <row r="312" spans="1:16" s="81" customFormat="1" ht="30" customHeight="1">
      <c r="A312" s="87" t="s">
        <v>120</v>
      </c>
      <c r="B312" s="83" t="s">
        <v>36</v>
      </c>
      <c r="C312" s="76" t="s">
        <v>127</v>
      </c>
      <c r="D312" s="66" t="s">
        <v>119</v>
      </c>
      <c r="E312" s="77" t="s">
        <v>47</v>
      </c>
      <c r="F312" s="78">
        <v>28</v>
      </c>
      <c r="G312" s="67"/>
      <c r="H312" s="68">
        <f>ROUND(G312*F312,2)</f>
        <v>0</v>
      </c>
      <c r="I312" s="69" t="s">
        <v>118</v>
      </c>
      <c r="J312" s="70">
        <f ca="1" t="shared" si="75"/>
      </c>
      <c r="K312" s="71" t="str">
        <f t="shared" si="76"/>
        <v>B140iModified Barrier (180 mm reveal ht, Integral)SD-203Bm</v>
      </c>
      <c r="L312" s="72" t="e">
        <f>MATCH(K312,#REF!,0)</f>
        <v>#REF!</v>
      </c>
      <c r="M312" s="73" t="str">
        <f ca="1" t="shared" si="77"/>
        <v>F0</v>
      </c>
      <c r="N312" s="73" t="str">
        <f ca="1" t="shared" si="78"/>
        <v>C2</v>
      </c>
      <c r="O312" s="73" t="str">
        <f ca="1" t="shared" si="79"/>
        <v>C2</v>
      </c>
      <c r="P312" s="80"/>
    </row>
    <row r="313" spans="1:16" s="81" customFormat="1" ht="30" customHeight="1">
      <c r="A313" s="87" t="s">
        <v>123</v>
      </c>
      <c r="B313" s="83" t="s">
        <v>48</v>
      </c>
      <c r="C313" s="76" t="s">
        <v>124</v>
      </c>
      <c r="D313" s="66" t="s">
        <v>125</v>
      </c>
      <c r="E313" s="77" t="s">
        <v>47</v>
      </c>
      <c r="F313" s="78">
        <v>20</v>
      </c>
      <c r="G313" s="67"/>
      <c r="H313" s="68">
        <f>ROUND(G313*F313,2)</f>
        <v>0</v>
      </c>
      <c r="I313" s="69"/>
      <c r="J313" s="70">
        <f ca="1" t="shared" si="75"/>
      </c>
      <c r="K313" s="71" t="str">
        <f t="shared" si="76"/>
        <v>B150iCurb Ramp (8-12 mm reveal ht, Integral)SD-229A,B,Cm</v>
      </c>
      <c r="L313" s="72" t="e">
        <f>MATCH(K313,#REF!,0)</f>
        <v>#REF!</v>
      </c>
      <c r="M313" s="73" t="str">
        <f ca="1" t="shared" si="77"/>
        <v>F0</v>
      </c>
      <c r="N313" s="73" t="str">
        <f ca="1" t="shared" si="78"/>
        <v>C2</v>
      </c>
      <c r="O313" s="73" t="str">
        <f ca="1" t="shared" si="79"/>
        <v>C2</v>
      </c>
      <c r="P313" s="80"/>
    </row>
    <row r="314" spans="1:16" s="81" customFormat="1" ht="43.5" customHeight="1">
      <c r="A314" s="87" t="s">
        <v>49</v>
      </c>
      <c r="B314" s="65" t="s">
        <v>318</v>
      </c>
      <c r="C314" s="76" t="s">
        <v>50</v>
      </c>
      <c r="D314" s="66" t="s">
        <v>129</v>
      </c>
      <c r="E314" s="77" t="s">
        <v>30</v>
      </c>
      <c r="F314" s="78">
        <v>3</v>
      </c>
      <c r="G314" s="67"/>
      <c r="H314" s="68">
        <f>ROUND(G314*F314,2)</f>
        <v>0</v>
      </c>
      <c r="I314" s="69"/>
      <c r="J314" s="70">
        <f ca="1" t="shared" si="75"/>
      </c>
      <c r="K314" s="71" t="str">
        <f t="shared" si="76"/>
        <v>B189Regrading Existing Interlocking Paving StonesCW 3330-R5m²</v>
      </c>
      <c r="L314" s="72" t="e">
        <f>MATCH(K314,#REF!,0)</f>
        <v>#REF!</v>
      </c>
      <c r="M314" s="73" t="str">
        <f ca="1" t="shared" si="77"/>
        <v>F0</v>
      </c>
      <c r="N314" s="73" t="str">
        <f ca="1" t="shared" si="78"/>
        <v>C2</v>
      </c>
      <c r="O314" s="73" t="str">
        <f ca="1" t="shared" si="79"/>
        <v>C2</v>
      </c>
      <c r="P314" s="80"/>
    </row>
    <row r="315" spans="1:8" ht="36" customHeight="1">
      <c r="A315" s="19"/>
      <c r="B315" s="6"/>
      <c r="C315" s="99" t="s">
        <v>21</v>
      </c>
      <c r="D315" s="113"/>
      <c r="E315" s="115"/>
      <c r="F315" s="115"/>
      <c r="G315" s="19"/>
      <c r="H315" s="22"/>
    </row>
    <row r="316" spans="1:16" s="74" customFormat="1" ht="43.5" customHeight="1">
      <c r="A316" s="75" t="s">
        <v>63</v>
      </c>
      <c r="B316" s="65" t="s">
        <v>319</v>
      </c>
      <c r="C316" s="76" t="s">
        <v>65</v>
      </c>
      <c r="D316" s="66" t="s">
        <v>130</v>
      </c>
      <c r="E316" s="77"/>
      <c r="F316" s="90"/>
      <c r="G316" s="82"/>
      <c r="H316" s="91"/>
      <c r="I316" s="89"/>
      <c r="J316" s="70" t="str">
        <f ca="1">IF(CELL("protect",$G316)=1,"LOCKED","")</f>
        <v>LOCKED</v>
      </c>
      <c r="K316" s="71" t="str">
        <f>CLEAN(CONCATENATE(TRIM($A316),TRIM($C316),TRIM($D316),TRIM($E316)))</f>
        <v>C019Concrete Pavements for Early OpeningCW 3310-R14</v>
      </c>
      <c r="L316" s="72" t="e">
        <f>MATCH(K316,#REF!,0)</f>
        <v>#REF!</v>
      </c>
      <c r="M316" s="73" t="str">
        <f ca="1">CELL("format",$F316)</f>
        <v>F0</v>
      </c>
      <c r="N316" s="73" t="str">
        <f ca="1">CELL("format",$G316)</f>
        <v>G</v>
      </c>
      <c r="O316" s="73" t="str">
        <f ca="1">CELL("format",$H316)</f>
        <v>C2</v>
      </c>
      <c r="P316" s="80"/>
    </row>
    <row r="317" spans="1:16" s="74" customFormat="1" ht="54.75" customHeight="1">
      <c r="A317" s="75" t="s">
        <v>131</v>
      </c>
      <c r="B317" s="83" t="s">
        <v>31</v>
      </c>
      <c r="C317" s="76" t="s">
        <v>133</v>
      </c>
      <c r="D317" s="66"/>
      <c r="E317" s="77" t="s">
        <v>30</v>
      </c>
      <c r="F317" s="90">
        <v>1140</v>
      </c>
      <c r="G317" s="67"/>
      <c r="H317" s="68">
        <f>ROUND(G317*F317,2)</f>
        <v>0</v>
      </c>
      <c r="I317" s="79" t="s">
        <v>132</v>
      </c>
      <c r="J317" s="70">
        <f ca="1">IF(CELL("protect",$G317)=1,"LOCKED","")</f>
      </c>
      <c r="K317" s="71" t="str">
        <f>CLEAN(CONCATENATE(TRIM($A317),TRIM($C317),TRIM($D317),TRIM($E317)))</f>
        <v>C029Construction of 150 mm Concrete Pavement for Early Opening 72 Hour (Reinforced)m²</v>
      </c>
      <c r="L317" s="72" t="e">
        <f>MATCH(K317,#REF!,0)</f>
        <v>#REF!</v>
      </c>
      <c r="M317" s="73" t="str">
        <f ca="1">CELL("format",$F317)</f>
        <v>F0</v>
      </c>
      <c r="N317" s="73" t="str">
        <f ca="1">CELL("format",$G317)</f>
        <v>C2</v>
      </c>
      <c r="O317" s="73" t="str">
        <f ca="1">CELL("format",$H317)</f>
        <v>C2</v>
      </c>
      <c r="P317" s="80"/>
    </row>
    <row r="318" spans="1:16" s="74" customFormat="1" ht="43.5" customHeight="1">
      <c r="A318" s="75" t="s">
        <v>51</v>
      </c>
      <c r="B318" s="65" t="s">
        <v>320</v>
      </c>
      <c r="C318" s="76" t="s">
        <v>52</v>
      </c>
      <c r="D318" s="66" t="s">
        <v>130</v>
      </c>
      <c r="E318" s="77"/>
      <c r="F318" s="90"/>
      <c r="G318" s="82"/>
      <c r="H318" s="91"/>
      <c r="I318" s="69"/>
      <c r="J318" s="70" t="str">
        <f ca="1">IF(CELL("protect",$G318)=1,"LOCKED","")</f>
        <v>LOCKED</v>
      </c>
      <c r="K318" s="71" t="str">
        <f>CLEAN(CONCATENATE(TRIM($A318),TRIM($C318),TRIM($D318),TRIM($E318)))</f>
        <v>C032Concrete Curbs, Curb and Gutter, and Splash StripsCW 3310-R14</v>
      </c>
      <c r="L318" s="72" t="e">
        <f>MATCH(K318,#REF!,0)</f>
        <v>#REF!</v>
      </c>
      <c r="M318" s="73" t="str">
        <f ca="1">CELL("format",$F318)</f>
        <v>F0</v>
      </c>
      <c r="N318" s="73" t="str">
        <f ca="1">CELL("format",$G318)</f>
        <v>G</v>
      </c>
      <c r="O318" s="73" t="str">
        <f ca="1">CELL("format",$H318)</f>
        <v>C2</v>
      </c>
      <c r="P318" s="80"/>
    </row>
    <row r="319" spans="1:16" s="81" customFormat="1" ht="43.5" customHeight="1">
      <c r="A319" s="75" t="s">
        <v>134</v>
      </c>
      <c r="B319" s="83" t="s">
        <v>31</v>
      </c>
      <c r="C319" s="76" t="s">
        <v>135</v>
      </c>
      <c r="D319" s="66" t="s">
        <v>121</v>
      </c>
      <c r="E319" s="77" t="s">
        <v>47</v>
      </c>
      <c r="F319" s="78">
        <v>6</v>
      </c>
      <c r="G319" s="67"/>
      <c r="H319" s="68">
        <f>ROUND(G319*F319,2)</f>
        <v>0</v>
      </c>
      <c r="I319" s="69" t="s">
        <v>136</v>
      </c>
      <c r="J319" s="70">
        <f ca="1">IF(CELL("protect",$G319)=1,"LOCKED","")</f>
      </c>
      <c r="K319" s="71" t="str">
        <f>CLEAN(CONCATENATE(TRIM($A319),TRIM($C319),TRIM($D319),TRIM($E319)))</f>
        <v>C044Construction of Lip Curb (75 mm ht, Integral)SD-202Am</v>
      </c>
      <c r="L319" s="72" t="e">
        <f>MATCH(K319,#REF!,0)</f>
        <v>#REF!</v>
      </c>
      <c r="M319" s="73" t="str">
        <f ca="1">CELL("format",$F319)</f>
        <v>F0</v>
      </c>
      <c r="N319" s="73" t="str">
        <f ca="1">CELL("format",$G319)</f>
        <v>C2</v>
      </c>
      <c r="O319" s="73" t="str">
        <f ca="1">CELL("format",$H319)</f>
        <v>C2</v>
      </c>
      <c r="P319" s="80"/>
    </row>
    <row r="320" spans="1:16" s="81" customFormat="1" ht="43.5" customHeight="1">
      <c r="A320" s="75" t="s">
        <v>137</v>
      </c>
      <c r="B320" s="83" t="s">
        <v>36</v>
      </c>
      <c r="C320" s="76" t="s">
        <v>138</v>
      </c>
      <c r="D320" s="66" t="s">
        <v>122</v>
      </c>
      <c r="E320" s="77" t="s">
        <v>47</v>
      </c>
      <c r="F320" s="78">
        <v>3</v>
      </c>
      <c r="G320" s="67"/>
      <c r="H320" s="68">
        <f>ROUND(G320*F320,2)</f>
        <v>0</v>
      </c>
      <c r="I320" s="69" t="s">
        <v>136</v>
      </c>
      <c r="J320" s="70">
        <f ca="1">IF(CELL("protect",$G320)=1,"LOCKED","")</f>
      </c>
      <c r="K320" s="71" t="str">
        <f>CLEAN(CONCATENATE(TRIM($A320),TRIM($C320),TRIM($D320),TRIM($E320)))</f>
        <v>C045Construction of Lip Curb (40 mm ht, Integral)SD-202Bm</v>
      </c>
      <c r="L320" s="72" t="e">
        <f>MATCH(K320,#REF!,0)</f>
        <v>#REF!</v>
      </c>
      <c r="M320" s="73" t="str">
        <f ca="1">CELL("format",$F320)</f>
        <v>F0</v>
      </c>
      <c r="N320" s="73" t="str">
        <f ca="1">CELL("format",$G320)</f>
        <v>C2</v>
      </c>
      <c r="O320" s="73" t="str">
        <f ca="1">CELL("format",$H320)</f>
        <v>C2</v>
      </c>
      <c r="P320" s="80"/>
    </row>
    <row r="321" spans="1:8" ht="36" customHeight="1">
      <c r="A321" s="19"/>
      <c r="B321" s="6"/>
      <c r="C321" s="99" t="s">
        <v>340</v>
      </c>
      <c r="D321" s="113"/>
      <c r="E321" s="115"/>
      <c r="F321" s="115"/>
      <c r="G321" s="19"/>
      <c r="H321" s="22"/>
    </row>
    <row r="322" spans="1:16" s="81" customFormat="1" ht="43.5" customHeight="1">
      <c r="A322" s="75" t="s">
        <v>139</v>
      </c>
      <c r="B322" s="65" t="s">
        <v>321</v>
      </c>
      <c r="C322" s="76" t="s">
        <v>141</v>
      </c>
      <c r="D322" s="66" t="s">
        <v>142</v>
      </c>
      <c r="F322" s="78"/>
      <c r="G322" s="82"/>
      <c r="H322" s="91"/>
      <c r="I322" s="69"/>
      <c r="J322" s="70" t="str">
        <f ca="1">IF(CELL("protect",$G322)=1,"LOCKED","")</f>
        <v>LOCKED</v>
      </c>
      <c r="K322" s="71" t="str">
        <f>CLEAN(CONCATENATE(TRIM($A322),TRIM($C322),TRIM($D322),TRIM($E322)))</f>
        <v>C055Construction of Asphaltic Concrete PavementsCW 3410-R9</v>
      </c>
      <c r="L322" s="72" t="e">
        <f>MATCH(K322,#REF!,0)</f>
        <v>#REF!</v>
      </c>
      <c r="M322" s="73" t="str">
        <f ca="1">CELL("format",$F322)</f>
        <v>F0</v>
      </c>
      <c r="N322" s="73" t="str">
        <f ca="1">CELL("format",$G322)</f>
        <v>G</v>
      </c>
      <c r="O322" s="73" t="str">
        <f ca="1">CELL("format",$H322)</f>
        <v>C2</v>
      </c>
      <c r="P322" s="80"/>
    </row>
    <row r="323" spans="1:16" s="81" customFormat="1" ht="30" customHeight="1">
      <c r="A323" s="75" t="s">
        <v>143</v>
      </c>
      <c r="B323" s="83" t="s">
        <v>31</v>
      </c>
      <c r="C323" s="76" t="s">
        <v>61</v>
      </c>
      <c r="D323" s="66"/>
      <c r="E323" s="77"/>
      <c r="F323" s="78"/>
      <c r="G323" s="82"/>
      <c r="H323" s="91"/>
      <c r="I323" s="69"/>
      <c r="J323" s="70" t="str">
        <f ca="1">IF(CELL("protect",$G323)=1,"LOCKED","")</f>
        <v>LOCKED</v>
      </c>
      <c r="K323" s="71" t="str">
        <f>CLEAN(CONCATENATE(TRIM($A323),TRIM($C323),TRIM($D323),TRIM($E323)))</f>
        <v>C059Tie-ins and Approaches</v>
      </c>
      <c r="L323" s="72" t="e">
        <f>MATCH(K323,#REF!,0)</f>
        <v>#REF!</v>
      </c>
      <c r="M323" s="73" t="str">
        <f ca="1">CELL("format",$F323)</f>
        <v>F0</v>
      </c>
      <c r="N323" s="73" t="str">
        <f ca="1">CELL("format",$G323)</f>
        <v>G</v>
      </c>
      <c r="O323" s="73" t="str">
        <f ca="1">CELL("format",$H323)</f>
        <v>C2</v>
      </c>
      <c r="P323" s="80"/>
    </row>
    <row r="324" spans="1:16" s="81" customFormat="1" ht="30" customHeight="1">
      <c r="A324" s="75" t="s">
        <v>144</v>
      </c>
      <c r="B324" s="88" t="s">
        <v>102</v>
      </c>
      <c r="C324" s="76" t="s">
        <v>145</v>
      </c>
      <c r="D324" s="66"/>
      <c r="E324" s="77" t="s">
        <v>32</v>
      </c>
      <c r="F324" s="78">
        <v>22</v>
      </c>
      <c r="G324" s="67"/>
      <c r="H324" s="68">
        <f>ROUND(G324*F324,2)</f>
        <v>0</v>
      </c>
      <c r="I324" s="69"/>
      <c r="J324" s="70">
        <f ca="1">IF(CELL("protect",$G324)=1,"LOCKED","")</f>
      </c>
      <c r="K324" s="71" t="str">
        <f>CLEAN(CONCATENATE(TRIM($A324),TRIM($C324),TRIM($D324),TRIM($E324)))</f>
        <v>C062Type IItonne</v>
      </c>
      <c r="L324" s="72" t="e">
        <f>MATCH(K324,#REF!,0)</f>
        <v>#REF!</v>
      </c>
      <c r="M324" s="73" t="str">
        <f ca="1">CELL("format",$F324)</f>
        <v>F0</v>
      </c>
      <c r="N324" s="73" t="str">
        <f ca="1">CELL("format",$G324)</f>
        <v>C2</v>
      </c>
      <c r="O324" s="73" t="str">
        <f ca="1">CELL("format",$H324)</f>
        <v>C2</v>
      </c>
      <c r="P324" s="80"/>
    </row>
    <row r="325" spans="1:16" s="81" customFormat="1" ht="39.75" customHeight="1">
      <c r="A325" s="87" t="s">
        <v>146</v>
      </c>
      <c r="B325" s="65" t="s">
        <v>322</v>
      </c>
      <c r="C325" s="76" t="s">
        <v>147</v>
      </c>
      <c r="D325" s="66" t="s">
        <v>367</v>
      </c>
      <c r="E325" s="77" t="s">
        <v>30</v>
      </c>
      <c r="F325" s="86">
        <v>105</v>
      </c>
      <c r="G325" s="67"/>
      <c r="H325" s="68">
        <f>ROUND(G325*F325,2)</f>
        <v>0</v>
      </c>
      <c r="I325" s="69"/>
      <c r="J325" s="70">
        <f ca="1">IF(CELL("protect",$G325)=1,"LOCKED","")</f>
      </c>
      <c r="K325" s="71" t="str">
        <f>CLEAN(CONCATENATE(TRIM($A325),TRIM($C325),TRIM($D325),TRIM($E325)))</f>
        <v>C068Plain Concrete PavementE10m²</v>
      </c>
      <c r="L325" s="72" t="e">
        <f>MATCH(K325,#REF!,0)</f>
        <v>#REF!</v>
      </c>
      <c r="M325" s="73" t="str">
        <f ca="1">CELL("format",$F325)</f>
        <v>F0</v>
      </c>
      <c r="N325" s="73" t="str">
        <f ca="1">CELL("format",$G325)</f>
        <v>C2</v>
      </c>
      <c r="O325" s="73" t="str">
        <f ca="1">CELL("format",$H325)</f>
        <v>C2</v>
      </c>
      <c r="P325" s="80"/>
    </row>
    <row r="326" spans="1:8" ht="48" customHeight="1">
      <c r="A326" s="19"/>
      <c r="B326" s="6"/>
      <c r="C326" s="99" t="s">
        <v>22</v>
      </c>
      <c r="D326" s="113"/>
      <c r="E326" s="116"/>
      <c r="F326" s="115"/>
      <c r="G326" s="19"/>
      <c r="H326" s="22"/>
    </row>
    <row r="327" spans="1:16" s="74" customFormat="1" ht="30" customHeight="1">
      <c r="A327" s="75" t="s">
        <v>149</v>
      </c>
      <c r="B327" s="65" t="s">
        <v>323</v>
      </c>
      <c r="C327" s="76" t="s">
        <v>150</v>
      </c>
      <c r="D327" s="66" t="s">
        <v>151</v>
      </c>
      <c r="E327" s="77"/>
      <c r="F327" s="90"/>
      <c r="G327" s="82"/>
      <c r="H327" s="91"/>
      <c r="I327" s="69"/>
      <c r="J327" s="70" t="str">
        <f aca="true" ca="1" t="shared" si="80" ref="J327:J337">IF(CELL("protect",$G327)=1,"LOCKED","")</f>
        <v>LOCKED</v>
      </c>
      <c r="K327" s="71" t="str">
        <f aca="true" t="shared" si="81" ref="K327:K337">CLEAN(CONCATENATE(TRIM($A327),TRIM($C327),TRIM($D327),TRIM($E327)))</f>
        <v>E003Catch BasinCW 2130-R12</v>
      </c>
      <c r="L327" s="72" t="e">
        <f>MATCH(K327,#REF!,0)</f>
        <v>#REF!</v>
      </c>
      <c r="M327" s="73" t="str">
        <f aca="true" ca="1" t="shared" si="82" ref="M327:M337">CELL("format",$F327)</f>
        <v>F0</v>
      </c>
      <c r="N327" s="73" t="str">
        <f aca="true" ca="1" t="shared" si="83" ref="N327:N337">CELL("format",$G327)</f>
        <v>G</v>
      </c>
      <c r="O327" s="73" t="str">
        <f aca="true" ca="1" t="shared" si="84" ref="O327:O337">CELL("format",$H327)</f>
        <v>C2</v>
      </c>
      <c r="P327" s="80"/>
    </row>
    <row r="328" spans="1:16" s="74" customFormat="1" ht="30" customHeight="1">
      <c r="A328" s="75" t="s">
        <v>152</v>
      </c>
      <c r="B328" s="83" t="s">
        <v>31</v>
      </c>
      <c r="C328" s="76" t="s">
        <v>343</v>
      </c>
      <c r="D328" s="66"/>
      <c r="E328" s="77" t="s">
        <v>35</v>
      </c>
      <c r="F328" s="90">
        <v>2</v>
      </c>
      <c r="G328" s="67"/>
      <c r="H328" s="68">
        <f>ROUND(G328*F328,2)</f>
        <v>0</v>
      </c>
      <c r="I328" s="69" t="s">
        <v>153</v>
      </c>
      <c r="J328" s="70">
        <f ca="1" t="shared" si="80"/>
      </c>
      <c r="K328" s="71" t="str">
        <f t="shared" si="81"/>
        <v>E004SD-025, 1800 mm deepeach</v>
      </c>
      <c r="L328" s="72" t="e">
        <f>MATCH(K328,#REF!,0)</f>
        <v>#REF!</v>
      </c>
      <c r="M328" s="73" t="str">
        <f ca="1" t="shared" si="82"/>
        <v>F0</v>
      </c>
      <c r="N328" s="73" t="str">
        <f ca="1" t="shared" si="83"/>
        <v>C2</v>
      </c>
      <c r="O328" s="73" t="str">
        <f ca="1" t="shared" si="84"/>
        <v>C2</v>
      </c>
      <c r="P328" s="80"/>
    </row>
    <row r="329" spans="1:16" s="81" customFormat="1" ht="30" customHeight="1">
      <c r="A329" s="75" t="s">
        <v>159</v>
      </c>
      <c r="B329" s="65" t="s">
        <v>324</v>
      </c>
      <c r="C329" s="76" t="s">
        <v>332</v>
      </c>
      <c r="D329" s="66" t="s">
        <v>151</v>
      </c>
      <c r="E329" s="77"/>
      <c r="F329" s="90"/>
      <c r="G329" s="82"/>
      <c r="H329" s="91"/>
      <c r="I329" s="69"/>
      <c r="J329" s="70" t="str">
        <f ca="1" t="shared" si="80"/>
        <v>LOCKED</v>
      </c>
      <c r="K329" s="71" t="str">
        <f t="shared" si="81"/>
        <v>E008Sewer Service (c/w video inspection)CW 2130-R12</v>
      </c>
      <c r="L329" s="72" t="e">
        <f>MATCH(K329,#REF!,0)</f>
        <v>#REF!</v>
      </c>
      <c r="M329" s="73" t="str">
        <f ca="1" t="shared" si="82"/>
        <v>F0</v>
      </c>
      <c r="N329" s="73" t="str">
        <f ca="1" t="shared" si="83"/>
        <v>G</v>
      </c>
      <c r="O329" s="73" t="str">
        <f ca="1" t="shared" si="84"/>
        <v>C2</v>
      </c>
      <c r="P329" s="80"/>
    </row>
    <row r="330" spans="1:16" s="81" customFormat="1" ht="30" customHeight="1">
      <c r="A330" s="75" t="s">
        <v>161</v>
      </c>
      <c r="B330" s="83" t="s">
        <v>31</v>
      </c>
      <c r="C330" s="76" t="s">
        <v>165</v>
      </c>
      <c r="D330" s="66"/>
      <c r="E330" s="77"/>
      <c r="F330" s="90"/>
      <c r="G330" s="82"/>
      <c r="H330" s="91"/>
      <c r="I330" s="69" t="s">
        <v>162</v>
      </c>
      <c r="J330" s="70" t="str">
        <f ca="1" t="shared" si="80"/>
        <v>LOCKED</v>
      </c>
      <c r="K330" s="71" t="str">
        <f t="shared" si="81"/>
        <v>E009250 mm, PVC</v>
      </c>
      <c r="L330" s="72" t="e">
        <f>MATCH(K330,#REF!,0)</f>
        <v>#REF!</v>
      </c>
      <c r="M330" s="73" t="str">
        <f ca="1" t="shared" si="82"/>
        <v>F0</v>
      </c>
      <c r="N330" s="73" t="str">
        <f ca="1" t="shared" si="83"/>
        <v>G</v>
      </c>
      <c r="O330" s="73" t="str">
        <f ca="1" t="shared" si="84"/>
        <v>C2</v>
      </c>
      <c r="P330" s="80"/>
    </row>
    <row r="331" spans="1:16" s="81" customFormat="1" ht="43.5" customHeight="1">
      <c r="A331" s="75" t="s">
        <v>163</v>
      </c>
      <c r="B331" s="88" t="s">
        <v>102</v>
      </c>
      <c r="C331" s="76" t="s">
        <v>166</v>
      </c>
      <c r="D331" s="66"/>
      <c r="E331" s="77" t="s">
        <v>47</v>
      </c>
      <c r="F331" s="90">
        <v>55</v>
      </c>
      <c r="G331" s="67"/>
      <c r="H331" s="68">
        <f>ROUND(G331*F331,2)</f>
        <v>0</v>
      </c>
      <c r="I331" s="69" t="s">
        <v>164</v>
      </c>
      <c r="J331" s="70">
        <f ca="1" t="shared" si="80"/>
      </c>
      <c r="K331" s="71" t="str">
        <f t="shared" si="81"/>
        <v>E010In a Trench, Class B Type 2 Bedding, Class 2 Backfillm</v>
      </c>
      <c r="L331" s="72" t="e">
        <f>MATCH(K331,#REF!,0)</f>
        <v>#REF!</v>
      </c>
      <c r="M331" s="73" t="str">
        <f ca="1" t="shared" si="82"/>
        <v>F0</v>
      </c>
      <c r="N331" s="73" t="str">
        <f ca="1" t="shared" si="83"/>
        <v>C2</v>
      </c>
      <c r="O331" s="73" t="str">
        <f ca="1" t="shared" si="84"/>
        <v>C2</v>
      </c>
      <c r="P331" s="80"/>
    </row>
    <row r="332" spans="1:16" s="97" customFormat="1" ht="39.75" customHeight="1">
      <c r="A332" s="75" t="s">
        <v>168</v>
      </c>
      <c r="B332" s="65" t="s">
        <v>325</v>
      </c>
      <c r="C332" s="96" t="s">
        <v>170</v>
      </c>
      <c r="D332" s="66" t="s">
        <v>151</v>
      </c>
      <c r="E332" s="77"/>
      <c r="F332" s="90"/>
      <c r="G332" s="82"/>
      <c r="H332" s="91"/>
      <c r="I332" s="69"/>
      <c r="J332" s="70" t="str">
        <f ca="1" t="shared" si="80"/>
        <v>LOCKED</v>
      </c>
      <c r="K332" s="71" t="str">
        <f t="shared" si="81"/>
        <v>E034Connecting to Existing Catch BasinCW 2130-R12</v>
      </c>
      <c r="L332" s="72" t="e">
        <f>MATCH(K332,#REF!,0)</f>
        <v>#REF!</v>
      </c>
      <c r="M332" s="73" t="str">
        <f ca="1" t="shared" si="82"/>
        <v>F0</v>
      </c>
      <c r="N332" s="73" t="str">
        <f ca="1" t="shared" si="83"/>
        <v>G</v>
      </c>
      <c r="O332" s="73" t="str">
        <f ca="1" t="shared" si="84"/>
        <v>C2</v>
      </c>
      <c r="P332" s="80"/>
    </row>
    <row r="333" spans="1:16" s="97" customFormat="1" ht="30" customHeight="1">
      <c r="A333" s="75" t="s">
        <v>171</v>
      </c>
      <c r="B333" s="83" t="s">
        <v>31</v>
      </c>
      <c r="C333" s="96" t="s">
        <v>173</v>
      </c>
      <c r="D333" s="66"/>
      <c r="E333" s="77" t="s">
        <v>35</v>
      </c>
      <c r="F333" s="90">
        <v>1</v>
      </c>
      <c r="G333" s="67"/>
      <c r="H333" s="68">
        <f>ROUND(G333*F333,2)</f>
        <v>0</v>
      </c>
      <c r="I333" s="69" t="s">
        <v>172</v>
      </c>
      <c r="J333" s="70">
        <f ca="1" t="shared" si="80"/>
      </c>
      <c r="K333" s="71" t="str">
        <f t="shared" si="81"/>
        <v>E035250 mm Drainage Connection Pipeeach</v>
      </c>
      <c r="L333" s="72" t="e">
        <f>MATCH(K333,#REF!,0)</f>
        <v>#REF!</v>
      </c>
      <c r="M333" s="73" t="str">
        <f ca="1" t="shared" si="82"/>
        <v>F0</v>
      </c>
      <c r="N333" s="73" t="str">
        <f ca="1" t="shared" si="83"/>
        <v>C2</v>
      </c>
      <c r="O333" s="73" t="str">
        <f ca="1" t="shared" si="84"/>
        <v>C2</v>
      </c>
      <c r="P333" s="80"/>
    </row>
    <row r="334" spans="1:16" s="97" customFormat="1" ht="30" customHeight="1">
      <c r="A334" s="75" t="s">
        <v>174</v>
      </c>
      <c r="B334" s="65" t="s">
        <v>326</v>
      </c>
      <c r="C334" s="96" t="s">
        <v>176</v>
      </c>
      <c r="D334" s="66" t="s">
        <v>151</v>
      </c>
      <c r="E334" s="77"/>
      <c r="F334" s="90"/>
      <c r="G334" s="82"/>
      <c r="H334" s="91"/>
      <c r="I334" s="69"/>
      <c r="J334" s="70" t="str">
        <f ca="1" t="shared" si="80"/>
        <v>LOCKED</v>
      </c>
      <c r="K334" s="71" t="str">
        <f t="shared" si="81"/>
        <v>E036Connecting to Existing SewerCW 2130-R12</v>
      </c>
      <c r="L334" s="72" t="e">
        <f>MATCH(K334,#REF!,0)</f>
        <v>#REF!</v>
      </c>
      <c r="M334" s="73" t="str">
        <f ca="1" t="shared" si="82"/>
        <v>F0</v>
      </c>
      <c r="N334" s="73" t="str">
        <f ca="1" t="shared" si="83"/>
        <v>G</v>
      </c>
      <c r="O334" s="73" t="str">
        <f ca="1" t="shared" si="84"/>
        <v>C2</v>
      </c>
      <c r="P334" s="80"/>
    </row>
    <row r="335" spans="1:16" s="97" customFormat="1" ht="39.75" customHeight="1">
      <c r="A335" s="75" t="s">
        <v>177</v>
      </c>
      <c r="B335" s="83" t="s">
        <v>31</v>
      </c>
      <c r="C335" s="96" t="s">
        <v>179</v>
      </c>
      <c r="D335" s="66"/>
      <c r="E335" s="77"/>
      <c r="F335" s="90"/>
      <c r="G335" s="82"/>
      <c r="H335" s="91"/>
      <c r="I335" s="98" t="s">
        <v>178</v>
      </c>
      <c r="J335" s="70" t="str">
        <f ca="1" t="shared" si="80"/>
        <v>LOCKED</v>
      </c>
      <c r="K335" s="71" t="str">
        <f t="shared" si="81"/>
        <v>E037250 mm (PVC) Connecting Pipe</v>
      </c>
      <c r="L335" s="72" t="e">
        <f>MATCH(K335,#REF!,0)</f>
        <v>#REF!</v>
      </c>
      <c r="M335" s="73" t="str">
        <f ca="1" t="shared" si="82"/>
        <v>F0</v>
      </c>
      <c r="N335" s="73" t="str">
        <f ca="1" t="shared" si="83"/>
        <v>G</v>
      </c>
      <c r="O335" s="73" t="str">
        <f ca="1" t="shared" si="84"/>
        <v>C2</v>
      </c>
      <c r="P335" s="80"/>
    </row>
    <row r="336" spans="1:16" s="81" customFormat="1" ht="63.75" customHeight="1">
      <c r="A336" s="75"/>
      <c r="B336" s="88" t="s">
        <v>102</v>
      </c>
      <c r="C336" s="76" t="s">
        <v>341</v>
      </c>
      <c r="D336" s="66"/>
      <c r="E336" s="77" t="s">
        <v>35</v>
      </c>
      <c r="F336" s="90">
        <v>1</v>
      </c>
      <c r="G336" s="67"/>
      <c r="H336" s="68">
        <f>ROUND(G336*F336,2)</f>
        <v>0</v>
      </c>
      <c r="I336" s="79" t="s">
        <v>180</v>
      </c>
      <c r="J336" s="70">
        <f ca="1" t="shared" si="80"/>
      </c>
      <c r="K336" s="71" t="str">
        <f t="shared" si="81"/>
        <v>Connecting to 350 mm (AC) SRS Sewereach</v>
      </c>
      <c r="L336" s="72" t="e">
        <f>MATCH(K336,#REF!,0)</f>
        <v>#REF!</v>
      </c>
      <c r="M336" s="73" t="str">
        <f ca="1" t="shared" si="82"/>
        <v>F0</v>
      </c>
      <c r="N336" s="73" t="str">
        <f ca="1" t="shared" si="83"/>
        <v>C2</v>
      </c>
      <c r="O336" s="73" t="str">
        <f ca="1" t="shared" si="84"/>
        <v>C2</v>
      </c>
      <c r="P336" s="80"/>
    </row>
    <row r="337" spans="1:16" s="81" customFormat="1" ht="30" customHeight="1">
      <c r="A337" s="75" t="s">
        <v>181</v>
      </c>
      <c r="B337" s="65" t="s">
        <v>327</v>
      </c>
      <c r="C337" s="76" t="s">
        <v>182</v>
      </c>
      <c r="D337" s="66" t="s">
        <v>368</v>
      </c>
      <c r="E337" s="77" t="s">
        <v>47</v>
      </c>
      <c r="F337" s="90">
        <v>72</v>
      </c>
      <c r="G337" s="67"/>
      <c r="H337" s="68">
        <f>ROUND(G337*F337,2)</f>
        <v>0</v>
      </c>
      <c r="I337" s="69"/>
      <c r="J337" s="70">
        <f ca="1" t="shared" si="80"/>
      </c>
      <c r="K337" s="71" t="str">
        <f t="shared" si="81"/>
        <v>E051Installation of SubdrainsCW 3120-R4 / E9m</v>
      </c>
      <c r="L337" s="72" t="e">
        <f>MATCH(K337,#REF!,0)</f>
        <v>#REF!</v>
      </c>
      <c r="M337" s="73" t="str">
        <f ca="1" t="shared" si="82"/>
        <v>F0</v>
      </c>
      <c r="N337" s="73" t="str">
        <f ca="1" t="shared" si="83"/>
        <v>C2</v>
      </c>
      <c r="O337" s="73" t="str">
        <f ca="1" t="shared" si="84"/>
        <v>C2</v>
      </c>
      <c r="P337" s="80"/>
    </row>
    <row r="338" spans="1:8" ht="36" customHeight="1">
      <c r="A338" s="19"/>
      <c r="B338" s="11"/>
      <c r="C338" s="99" t="s">
        <v>23</v>
      </c>
      <c r="D338" s="113"/>
      <c r="E338" s="116"/>
      <c r="F338" s="115"/>
      <c r="G338" s="19"/>
      <c r="H338" s="22"/>
    </row>
    <row r="339" spans="1:16" s="81" customFormat="1" ht="43.5" customHeight="1">
      <c r="A339" s="75" t="s">
        <v>183</v>
      </c>
      <c r="B339" s="65" t="s">
        <v>328</v>
      </c>
      <c r="C339" s="76" t="s">
        <v>185</v>
      </c>
      <c r="D339" s="66" t="s">
        <v>186</v>
      </c>
      <c r="E339" s="77" t="s">
        <v>35</v>
      </c>
      <c r="F339" s="90">
        <v>1</v>
      </c>
      <c r="G339" s="67"/>
      <c r="H339" s="68">
        <f>ROUND(G339*F339,2)</f>
        <v>0</v>
      </c>
      <c r="I339" s="69"/>
      <c r="J339" s="70">
        <f ca="1">IF(CELL("protect",$G339)=1,"LOCKED","")</f>
      </c>
      <c r="K339" s="71" t="str">
        <f>CLEAN(CONCATENATE(TRIM($A339),TRIM($C339),TRIM($D339),TRIM($E339)))</f>
        <v>F001Adjustment of Catch Basins / Manholes FramesCW 3210-R7each</v>
      </c>
      <c r="L339" s="72" t="e">
        <f>MATCH(K339,#REF!,0)</f>
        <v>#REF!</v>
      </c>
      <c r="M339" s="73" t="str">
        <f ca="1">CELL("format",$F339)</f>
        <v>F0</v>
      </c>
      <c r="N339" s="73" t="str">
        <f ca="1">CELL("format",$G339)</f>
        <v>C2</v>
      </c>
      <c r="O339" s="73" t="str">
        <f ca="1">CELL("format",$H339)</f>
        <v>C2</v>
      </c>
      <c r="P339" s="80"/>
    </row>
    <row r="340" spans="1:8" ht="36" customHeight="1">
      <c r="A340" s="19"/>
      <c r="B340" s="15"/>
      <c r="C340" s="36" t="s">
        <v>24</v>
      </c>
      <c r="D340" s="9"/>
      <c r="E340" s="7"/>
      <c r="F340" s="9"/>
      <c r="G340" s="19"/>
      <c r="H340" s="22"/>
    </row>
    <row r="341" spans="1:16" s="74" customFormat="1" ht="30" customHeight="1">
      <c r="A341" s="87" t="s">
        <v>191</v>
      </c>
      <c r="B341" s="65" t="s">
        <v>329</v>
      </c>
      <c r="C341" s="76" t="s">
        <v>192</v>
      </c>
      <c r="D341" s="66" t="s">
        <v>193</v>
      </c>
      <c r="E341" s="77"/>
      <c r="F341" s="78"/>
      <c r="G341" s="82"/>
      <c r="H341" s="68"/>
      <c r="I341" s="69"/>
      <c r="J341" s="70" t="str">
        <f ca="1">IF(CELL("protect",$G341)=1,"LOCKED","")</f>
        <v>LOCKED</v>
      </c>
      <c r="K341" s="71" t="str">
        <f>CLEAN(CONCATENATE(TRIM($A341),TRIM($C341),TRIM($D341),TRIM($E341)))</f>
        <v>G001SoddingCW 3510-R9</v>
      </c>
      <c r="L341" s="72" t="e">
        <f>MATCH(K341,#REF!,0)</f>
        <v>#REF!</v>
      </c>
      <c r="M341" s="73" t="str">
        <f ca="1">CELL("format",$F341)</f>
        <v>F0</v>
      </c>
      <c r="N341" s="73" t="str">
        <f ca="1">CELL("format",$G341)</f>
        <v>G</v>
      </c>
      <c r="O341" s="73" t="str">
        <f ca="1">CELL("format",$H341)</f>
        <v>C2</v>
      </c>
      <c r="P341" s="80"/>
    </row>
    <row r="342" spans="1:16" s="81" customFormat="1" ht="30" customHeight="1">
      <c r="A342" s="87" t="s">
        <v>197</v>
      </c>
      <c r="B342" s="83" t="s">
        <v>31</v>
      </c>
      <c r="C342" s="76" t="s">
        <v>198</v>
      </c>
      <c r="D342" s="66"/>
      <c r="E342" s="77" t="s">
        <v>30</v>
      </c>
      <c r="F342" s="78">
        <v>50</v>
      </c>
      <c r="G342" s="67"/>
      <c r="H342" s="68">
        <f>ROUND(G342*F342,2)</f>
        <v>0</v>
      </c>
      <c r="I342" s="100"/>
      <c r="J342" s="70">
        <f ca="1">IF(CELL("protect",$G342)=1,"LOCKED","")</f>
      </c>
      <c r="K342" s="71" t="str">
        <f>CLEAN(CONCATENATE(TRIM($A342),TRIM($C342),TRIM($D342),TRIM($E342)))</f>
        <v>G002width &lt; 600 mmm²</v>
      </c>
      <c r="L342" s="72" t="e">
        <f>MATCH(K342,#REF!,0)</f>
        <v>#REF!</v>
      </c>
      <c r="M342" s="73" t="str">
        <f ca="1">CELL("format",$F342)</f>
        <v>F0</v>
      </c>
      <c r="N342" s="73" t="str">
        <f ca="1">CELL("format",$G342)</f>
        <v>C2</v>
      </c>
      <c r="O342" s="73" t="str">
        <f ca="1">CELL("format",$H342)</f>
        <v>C2</v>
      </c>
      <c r="P342" s="80"/>
    </row>
    <row r="343" spans="1:16" s="81" customFormat="1" ht="30" customHeight="1">
      <c r="A343" s="87" t="s">
        <v>194</v>
      </c>
      <c r="B343" s="65" t="s">
        <v>330</v>
      </c>
      <c r="C343" s="76" t="s">
        <v>195</v>
      </c>
      <c r="D343" s="66" t="s">
        <v>196</v>
      </c>
      <c r="E343" s="77" t="s">
        <v>30</v>
      </c>
      <c r="F343" s="78">
        <v>160</v>
      </c>
      <c r="G343" s="67"/>
      <c r="H343" s="68">
        <f>ROUND(G343*F343,2)</f>
        <v>0</v>
      </c>
      <c r="I343" s="69"/>
      <c r="J343" s="70">
        <f ca="1">IF(CELL("protect",$G343)=1,"LOCKED","")</f>
      </c>
      <c r="K343" s="71" t="str">
        <f>CLEAN(CONCATENATE(TRIM($A343),TRIM($C343),TRIM($D343),TRIM($E343)))</f>
        <v>G004SeedingCW 3520-R7m²</v>
      </c>
      <c r="L343" s="72" t="e">
        <f>MATCH(K343,#REF!,0)</f>
        <v>#REF!</v>
      </c>
      <c r="M343" s="73" t="str">
        <f ca="1">CELL("format",$F343)</f>
        <v>F0</v>
      </c>
      <c r="N343" s="73" t="str">
        <f ca="1">CELL("format",$G343)</f>
        <v>C2</v>
      </c>
      <c r="O343" s="73" t="str">
        <f ca="1">CELL("format",$H343)</f>
        <v>C2</v>
      </c>
      <c r="P343" s="80"/>
    </row>
    <row r="344" spans="1:8" s="44" customFormat="1" ht="30" customHeight="1" thickBot="1">
      <c r="A344" s="43"/>
      <c r="B344" s="40" t="str">
        <f>B286</f>
        <v>F</v>
      </c>
      <c r="C344" s="124" t="str">
        <f>C286</f>
        <v>SHERBURN ST./INGERSOLL ST. - GRUNDY AVE. TO NOTRE DAME AVE. (INCLUDING THE NOTRE DAME SOUTH ALLEY)</v>
      </c>
      <c r="D344" s="125"/>
      <c r="E344" s="125"/>
      <c r="F344" s="126"/>
      <c r="G344" s="48" t="s">
        <v>17</v>
      </c>
      <c r="H344" s="49">
        <f>SUM(H286:H343)</f>
        <v>0</v>
      </c>
    </row>
    <row r="345" spans="1:8" ht="36" customHeight="1" thickTop="1">
      <c r="A345" s="61"/>
      <c r="B345" s="10"/>
      <c r="C345" s="16" t="s">
        <v>18</v>
      </c>
      <c r="D345" s="26"/>
      <c r="E345" s="1"/>
      <c r="F345" s="1"/>
      <c r="H345" s="27"/>
    </row>
    <row r="346" spans="1:8" ht="30" customHeight="1" thickBot="1">
      <c r="A346" s="20"/>
      <c r="B346" s="40" t="str">
        <f>B6</f>
        <v>A</v>
      </c>
      <c r="C346" s="130" t="str">
        <f>C6</f>
        <v>ST. JOHN'S AVE./ANDERSON AVE. ALLEY - POWERS ST TO ANDREWS (INCLUDING ANDERSON ST.  EAST ALLEY AND POWERS ST. WEST ALLEY)</v>
      </c>
      <c r="D346" s="125"/>
      <c r="E346" s="125"/>
      <c r="F346" s="126"/>
      <c r="G346" s="20" t="s">
        <v>17</v>
      </c>
      <c r="H346" s="20">
        <f>H62</f>
        <v>0</v>
      </c>
    </row>
    <row r="347" spans="1:8" ht="30" customHeight="1" thickBot="1" thickTop="1">
      <c r="A347" s="20"/>
      <c r="B347" s="40" t="str">
        <f>B63</f>
        <v>B</v>
      </c>
      <c r="C347" s="131" t="str">
        <f>C63</f>
        <v>ELM ST./MONTROSE ST. ALLEY - ACADEMY RD. TO WELLINGTON CR. (INCLUDING WELLINGTON CR. SOUTH ALLEY</v>
      </c>
      <c r="D347" s="132"/>
      <c r="E347" s="132"/>
      <c r="F347" s="133"/>
      <c r="G347" s="20" t="s">
        <v>17</v>
      </c>
      <c r="H347" s="20">
        <f>H128</f>
        <v>0</v>
      </c>
    </row>
    <row r="348" spans="1:8" ht="30" customHeight="1" thickBot="1" thickTop="1">
      <c r="A348" s="20"/>
      <c r="B348" s="40" t="str">
        <f>B129</f>
        <v>C</v>
      </c>
      <c r="C348" s="131" t="str">
        <f>C129</f>
        <v>GARFIELD ST./SHERBURN ST. ALLEY - ELLICE AVE. TO SARGENT AVE.</v>
      </c>
      <c r="D348" s="132"/>
      <c r="E348" s="132"/>
      <c r="F348" s="133"/>
      <c r="G348" s="20" t="s">
        <v>17</v>
      </c>
      <c r="H348" s="20">
        <f>H186</f>
        <v>0</v>
      </c>
    </row>
    <row r="349" spans="1:8" ht="30" customHeight="1" thickBot="1" thickTop="1">
      <c r="A349" s="30"/>
      <c r="B349" s="40" t="str">
        <f>B187</f>
        <v>D</v>
      </c>
      <c r="C349" s="131" t="str">
        <f>C187</f>
        <v>DOMINION ST./GARFIELD ST. ALLEY - ELLICE AVE. TO SARGENT AVE.</v>
      </c>
      <c r="D349" s="132"/>
      <c r="E349" s="132"/>
      <c r="F349" s="133"/>
      <c r="G349" s="30" t="s">
        <v>17</v>
      </c>
      <c r="H349" s="30">
        <f>H234</f>
        <v>0</v>
      </c>
    </row>
    <row r="350" spans="1:8" ht="30" customHeight="1" thickBot="1" thickTop="1">
      <c r="A350" s="24"/>
      <c r="B350" s="63" t="str">
        <f>B235</f>
        <v>E</v>
      </c>
      <c r="C350" s="127" t="str">
        <f>C235</f>
        <v>SHERBURN ST./INGERSOLL ST. - YARWOOD AVE. TO GRUNDY AVE.</v>
      </c>
      <c r="D350" s="128"/>
      <c r="E350" s="128"/>
      <c r="F350" s="129"/>
      <c r="G350" s="24" t="s">
        <v>17</v>
      </c>
      <c r="H350" s="24">
        <f>H285</f>
        <v>0</v>
      </c>
    </row>
    <row r="351" spans="1:8" ht="30" customHeight="1" thickBot="1" thickTop="1">
      <c r="A351" s="24"/>
      <c r="B351" s="63" t="str">
        <f>B286</f>
        <v>F</v>
      </c>
      <c r="C351" s="127" t="str">
        <f>C286</f>
        <v>SHERBURN ST./INGERSOLL ST. - GRUNDY AVE. TO NOTRE DAME AVE. (INCLUDING THE NOTRE DAME SOUTH ALLEY)</v>
      </c>
      <c r="D351" s="128"/>
      <c r="E351" s="128"/>
      <c r="F351" s="129"/>
      <c r="G351" s="24" t="s">
        <v>17</v>
      </c>
      <c r="H351" s="24">
        <f>H344</f>
        <v>0</v>
      </c>
    </row>
    <row r="352" spans="1:8" s="39" customFormat="1" ht="37.5" customHeight="1" thickTop="1">
      <c r="A352" s="19"/>
      <c r="B352" s="143" t="s">
        <v>28</v>
      </c>
      <c r="C352" s="144"/>
      <c r="D352" s="144"/>
      <c r="E352" s="144"/>
      <c r="F352" s="144"/>
      <c r="G352" s="134">
        <f>SUM(H346:H351)</f>
        <v>0</v>
      </c>
      <c r="H352" s="135"/>
    </row>
    <row r="353" spans="1:8" ht="37.5" customHeight="1">
      <c r="A353" s="19"/>
      <c r="B353" s="136" t="s">
        <v>26</v>
      </c>
      <c r="C353" s="137"/>
      <c r="D353" s="137"/>
      <c r="E353" s="137"/>
      <c r="F353" s="137"/>
      <c r="G353" s="137"/>
      <c r="H353" s="138"/>
    </row>
    <row r="354" spans="1:8" ht="37.5" customHeight="1">
      <c r="A354" s="19"/>
      <c r="B354" s="139" t="s">
        <v>27</v>
      </c>
      <c r="C354" s="137"/>
      <c r="D354" s="137"/>
      <c r="E354" s="137"/>
      <c r="F354" s="137"/>
      <c r="G354" s="137"/>
      <c r="H354" s="138"/>
    </row>
    <row r="355" spans="1:8" ht="15.75" customHeight="1">
      <c r="A355" s="62"/>
      <c r="B355" s="57"/>
      <c r="C355" s="58"/>
      <c r="D355" s="59"/>
      <c r="E355" s="58"/>
      <c r="F355" s="58"/>
      <c r="G355" s="28"/>
      <c r="H355" s="29"/>
    </row>
  </sheetData>
  <sheetProtection password="C71F" sheet="1" selectLockedCells="1"/>
  <mergeCells count="22">
    <mergeCell ref="G352:H352"/>
    <mergeCell ref="B353:H353"/>
    <mergeCell ref="B354:H354"/>
    <mergeCell ref="C6:F6"/>
    <mergeCell ref="C186:F186"/>
    <mergeCell ref="B352:F352"/>
    <mergeCell ref="C187:F187"/>
    <mergeCell ref="C63:F63"/>
    <mergeCell ref="C62:F62"/>
    <mergeCell ref="C128:F128"/>
    <mergeCell ref="C351:F351"/>
    <mergeCell ref="C346:F346"/>
    <mergeCell ref="C347:F347"/>
    <mergeCell ref="C348:F348"/>
    <mergeCell ref="C349:F349"/>
    <mergeCell ref="C350:F350"/>
    <mergeCell ref="C129:F129"/>
    <mergeCell ref="C234:F234"/>
    <mergeCell ref="C286:F286"/>
    <mergeCell ref="C344:F344"/>
    <mergeCell ref="C235:F235"/>
    <mergeCell ref="C285:F285"/>
  </mergeCells>
  <conditionalFormatting sqref="D341:D343 D339 D335:D336 D316:D320 D322:D325 D328 D298:D314 D282:D284 D237:D245 D280 D220:D223 D263:D266 D247:D261 D189:D197 D231:D233 D229 D165:D168 D215:D218 D199:D213 D131:D139 D183:D185 D180:D181 D159:D163 D99:D102 D171 D141:D157 D8:D16 D54 D125:D127 D123 D93:D97 D288:D296 D105 D75:D91 D65:D73 D59:D61 D57 D35:D39 D41:D44 D47 D18:D33 D268:D27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329:D334 D327 D273:D277 D225:D226 D178 D172:D176 D170 D106:D118 D46 D104 D48:D53 D120:D121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337 D227 D177 D119 D55 D278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341 G302 G300 G298 G304:G305 G282 G290 G275:G276 G268:G269 G196 G258 G256 G244 G239 G231 G253:G254 G247 G249 G251 G265 G263 G273 G295 G174:G175 G308 G310 G318 G316 G327 G322:G323 G329:G330 G334:G335 G332 G225 G215 G217 G203 G201 G199 G205:G206 G183 G191 G172 G147:G148 G141 G143 G145 G138 G111:G112 G114:G115 G117 G106 G108:G109 G79 G77 G75 G81:G82 G72 G220:G221 G27 G29 G37 G35 G46 G41:G42 G15 G10 G22 G20 G18 G24:G25 G48 G53 G59 G50:G51 G67 G208 G85 G87 G95 G93 G104 G99:G100 G125 G133 G165:G166 G170 G159 G161 G153 G151 G21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42:G343 G339 G303 G306:G307 G301 G299 G283:G284 G291:G294 G288:G289 G280 G277:G278 G270:G271 G257 G259:G261 G197 G237:G238 G240:G243 G336:G337 G232:G233 G248 G250 G255 G252 G266 G264 G274 G245 G324:G325 G311:G314 G309 G319:G320 G317 G328 G331 G333 G229 G226:G227 G216 G218 G204 G207 G202 G200 G184:G185 G192:G195 G189:G190 G176:G178 G173 G142 G144 G149:G150 G146 G73 G116 G110 G113 G107 G123 G80 G83:G84 G78 G76 G16 G49 G47 G43:G44 G30:G33 G28 G38:G39 G36 G134:G137 G222:G223 G8:G9 G23 G26 G21 G19 G52 G54:G55 G57 G60:G61 G65:G66 G11:G14 G101:G102 G88:G91 G86 G96:G97 G94 G105 G126:G127 G118:G121 G68:G71 G131:G132 G171 G160 G162:G163 G152 G154:G157 G167:G168 G180:G181">
      <formula1>IF(G342&gt;=0.01,ROUND(G342,2),0.01)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39 G211:G213 G209 G296">
      <formula1>IF(G342&gt;=0.01,ROUND(G342,2),0.01)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552-2013 
&amp;XTemplate Version: C420120419 - RW&amp;R&amp;10Bid Submission
Page &amp;P+3 of 25</oddHeader>
    <oddFooter xml:space="preserve">&amp;R__________________
Name of Bidder                    </oddFooter>
  </headerFooter>
  <rowBreaks count="6" manualBreakCount="6">
    <brk id="62" max="7" man="1"/>
    <brk id="128" max="7" man="1"/>
    <brk id="186" max="7" man="1"/>
    <brk id="234" min="1" max="7" man="1"/>
    <brk id="285" max="7" man="1"/>
    <brk id="3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20 2013
File Size 198144
</dc:description>
  <cp:lastModifiedBy>ROffman</cp:lastModifiedBy>
  <cp:lastPrinted>2013-06-21T17:19:43Z</cp:lastPrinted>
  <dcterms:created xsi:type="dcterms:W3CDTF">1999-03-31T15:44:33Z</dcterms:created>
  <dcterms:modified xsi:type="dcterms:W3CDTF">2013-06-21T17:20:01Z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423986879</vt:i4>
  </property>
  <property fmtid="{D5CDD505-2E9C-101B-9397-08002B2CF9AE}" pid="4" name="_NewReviewCycle">
    <vt:lpwstr/>
  </property>
  <property fmtid="{D5CDD505-2E9C-101B-9397-08002B2CF9AE}" pid="5" name="_EmailSubject">
    <vt:lpwstr>Electronic Form B: 2013 Alley Renewal Program - Contract 1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