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360" windowWidth="1845" windowHeight="6405" activeTab="0"/>
  </bookViews>
  <sheets>
    <sheet name="FORM B - PRICES" sheetId="1" r:id="rId1"/>
  </sheets>
  <externalReferences>
    <externalReference r:id="rId4"/>
  </externalReferences>
  <definedNames>
    <definedName name="_1PAGE_1_OF_13">'FORM B - PRICES'!#REF!</definedName>
    <definedName name="_2TENDER_NO._181">'FORM B - PRICES'!#REF!</definedName>
    <definedName name="_3TENDER_SUBMISSI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PRICES'!$B$6:$H$126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PRICES'!$B$1:$IV$119</definedName>
    <definedName name="XITEMS">'FORM B - PRICES'!$B$6:$IV$119</definedName>
  </definedNames>
  <calcPr fullCalcOnLoad="1" fullPrecision="0"/>
</workbook>
</file>

<file path=xl/sharedStrings.xml><?xml version="1.0" encoding="utf-8"?>
<sst xmlns="http://schemas.openxmlformats.org/spreadsheetml/2006/main" count="453" uniqueCount="254">
  <si>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</si>
  <si>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</si>
  <si>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</si>
  <si>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</si>
  <si>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</si>
  <si>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</si>
  <si>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</si>
  <si>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</si>
  <si>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</si>
  <si>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</si>
  <si>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</si>
  <si>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</si>
  <si>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</si>
  <si>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</si>
  <si>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</si>
  <si>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</si>
  <si>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</si>
  <si>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</si>
  <si>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</si>
  <si>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</si>
  <si>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</si>
  <si>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</si>
  <si>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</si>
  <si>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</si>
  <si>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</si>
  <si>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</si>
  <si>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</si>
  <si>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</si>
  <si>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</si>
  <si>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</si>
  <si>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</si>
  <si>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</si>
  <si>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</si>
  <si>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</si>
  <si>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</si>
  <si>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</si>
  <si>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</si>
  <si>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ROADWORKS - REMOVALS/RENEWALS</t>
  </si>
  <si>
    <t>ii)</t>
  </si>
  <si>
    <t>B094</t>
  </si>
  <si>
    <t>Drilled Dowels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</si>
  <si>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</si>
  <si>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</si>
  <si>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</si>
  <si>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</si>
  <si>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</si>
  <si>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</si>
  <si>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</si>
  <si>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</si>
  <si>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</si>
  <si>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</si>
  <si>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</si>
  <si>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</si>
  <si>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</si>
  <si>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</si>
  <si>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</si>
  <si>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</si>
  <si>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</si>
  <si>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</si>
  <si>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</si>
  <si>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</si>
  <si>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</si>
  <si>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</si>
  <si>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</si>
  <si>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Tie-ins and Approaches</t>
  </si>
  <si>
    <t>F009</t>
  </si>
  <si>
    <t>B003</t>
  </si>
  <si>
    <t>Asphalt Pavement</t>
  </si>
  <si>
    <t>B096</t>
  </si>
  <si>
    <t>28.6 mm Diameter</t>
  </si>
  <si>
    <t>C050</t>
  </si>
  <si>
    <t>Adjustment of Valve Boxes</t>
  </si>
  <si>
    <t>CW 3110-R13</t>
  </si>
  <si>
    <t>A.3</t>
  </si>
  <si>
    <t>A004</t>
  </si>
  <si>
    <t>A.4</t>
  </si>
  <si>
    <t>Sub-Grade Compaction</t>
  </si>
  <si>
    <t>A.5</t>
  </si>
  <si>
    <t>A.6</t>
  </si>
  <si>
    <t>A007</t>
  </si>
  <si>
    <t>A.7</t>
  </si>
  <si>
    <t>Crushed Sub-base Material</t>
  </si>
  <si>
    <t>Could also specify "Crushed Aggregate" see CW 3110-R12, 2.1.3</t>
  </si>
  <si>
    <t>A008</t>
  </si>
  <si>
    <t>50 mm - Limestone</t>
  </si>
  <si>
    <t>Where Crushed Limestone is being specified</t>
  </si>
  <si>
    <t>A009</t>
  </si>
  <si>
    <t xml:space="preserve">150 mm - Limestone </t>
  </si>
  <si>
    <t>A.8</t>
  </si>
  <si>
    <t>A.9</t>
  </si>
  <si>
    <t xml:space="preserve">CW 3110-R13, E16 </t>
  </si>
  <si>
    <t>(E16) Recycled Concrete Base Course incorporates the Contractor option to use crushed concrete as a base course material.  E16 may only be deleted with the approval of the Project  Co-ordinator.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</si>
  <si>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</si>
  <si>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</si>
  <si>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</si>
  <si>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</si>
  <si>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</si>
  <si>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</si>
  <si>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</si>
  <si>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</si>
  <si>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</si>
  <si>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</si>
  <si>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 xml:space="preserve">CW 3130-R3 </t>
  </si>
  <si>
    <t>A022</t>
  </si>
  <si>
    <t>Separation Geotextile Fabric</t>
  </si>
  <si>
    <t>A022A</t>
  </si>
  <si>
    <t>A.20</t>
  </si>
  <si>
    <t>Supply and Install Geogrid</t>
  </si>
  <si>
    <t>CW 3135-R1</t>
  </si>
  <si>
    <t>A.21</t>
  </si>
  <si>
    <t>CW 3150-R4</t>
  </si>
  <si>
    <t>A.22</t>
  </si>
  <si>
    <t>A027</t>
  </si>
  <si>
    <t>A.23</t>
  </si>
  <si>
    <t>Topsoil Excavation</t>
  </si>
  <si>
    <t>CW 3170-R3</t>
  </si>
  <si>
    <t>A.24</t>
  </si>
  <si>
    <t>A029</t>
  </si>
  <si>
    <t>A.25</t>
  </si>
  <si>
    <t>Common Excavation- Unsuitable site material</t>
  </si>
  <si>
    <t>A.26</t>
  </si>
  <si>
    <t>A.27</t>
  </si>
  <si>
    <t>CW 3230-R6</t>
  </si>
  <si>
    <t>a)</t>
  </si>
  <si>
    <t>b)</t>
  </si>
  <si>
    <t>B.14</t>
  </si>
  <si>
    <t>B126r</t>
  </si>
  <si>
    <t>Concrete Curb Removal</t>
  </si>
  <si>
    <t xml:space="preserve">CW 3240-R8 </t>
  </si>
  <si>
    <t>B128r</t>
  </si>
  <si>
    <t>Modified Barrier  (Integral)</t>
  </si>
  <si>
    <t>^ height, add "Slip Form Paving" if specified</t>
  </si>
  <si>
    <t>SD-203B</t>
  </si>
  <si>
    <t>SD-200            SD-203B</t>
  </si>
  <si>
    <t>add "Slip Form Paving" if specified</t>
  </si>
  <si>
    <t>SD-223B</t>
  </si>
  <si>
    <t>CW 3310-R14</t>
  </si>
  <si>
    <t xml:space="preserve">CW 3410-R8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</si>
  <si>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</si>
  <si>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</si>
  <si>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</si>
  <si>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</si>
  <si>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</si>
  <si>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</si>
  <si>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C004</t>
  </si>
  <si>
    <t>Construction of 250 mm Concrete Pavement (Plain-Dowelled)</t>
  </si>
  <si>
    <t>C036</t>
  </si>
  <si>
    <t>C037</t>
  </si>
  <si>
    <t xml:space="preserve">^ height, reference to Standard Detail
</t>
  </si>
  <si>
    <t>C039</t>
  </si>
  <si>
    <t>^ height, reference to Standard Detail</t>
  </si>
  <si>
    <t>C068</t>
  </si>
  <si>
    <t>Construction of Splash Strip, ( Separate, 600 mm width)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</si>
  <si>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</si>
  <si>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</si>
  <si>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</si>
  <si>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</si>
  <si>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</si>
  <si>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</si>
  <si>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 - NEW CONSTRUCTION</t>
  </si>
  <si>
    <t>E003</t>
  </si>
  <si>
    <t xml:space="preserve">Catch Basin  </t>
  </si>
  <si>
    <t>CW 2130-R12</t>
  </si>
  <si>
    <t>E004</t>
  </si>
  <si>
    <t>^ specify depth 1800 or 1200</t>
  </si>
  <si>
    <t>E008</t>
  </si>
  <si>
    <t>Sewer Service</t>
  </si>
  <si>
    <t>E009</t>
  </si>
  <si>
    <t>^ specify diameter, type</t>
  </si>
  <si>
    <t>^  Class A bedding or Class B bedding with sand, type 2 or type 3 material and Class 1,2,3,4 or 5 Backfill</t>
  </si>
  <si>
    <t>E011</t>
  </si>
  <si>
    <t xml:space="preserve">^ Class A bedding or Class B bedding with sand, type 2 or type 3 material and Class 1,2,3,4 or 5 Backfill </t>
  </si>
  <si>
    <t>E032</t>
  </si>
  <si>
    <t>Connecting to Existing Manhole</t>
  </si>
  <si>
    <t>E033</t>
  </si>
  <si>
    <t>^ specify size</t>
  </si>
  <si>
    <t>E044</t>
  </si>
  <si>
    <t>Abandoning  Existing Catch Basins</t>
  </si>
  <si>
    <t>CW 3610-R3</t>
  </si>
  <si>
    <t>^  specify size &amp; gauge</t>
  </si>
  <si>
    <t>E057i</t>
  </si>
  <si>
    <t>Corrugated Steel Pipe - Install</t>
  </si>
  <si>
    <t>E062i</t>
  </si>
  <si>
    <t>CW 3210-R7</t>
  </si>
  <si>
    <t>Construction of  Modified Barrier  (180mm ht, Integral)</t>
  </si>
  <si>
    <t>WaterMain</t>
  </si>
  <si>
    <t>In Trench, Class B Sand Bedding, Class 4 Backfill</t>
  </si>
  <si>
    <t>CW 2110</t>
  </si>
  <si>
    <t>Watermain Valves</t>
  </si>
  <si>
    <t>Hydrant</t>
  </si>
  <si>
    <t>SD-006</t>
  </si>
  <si>
    <t>Construction of Curb and Gutter (180mm ht, Modified Barrier, Integral, 600 mm width, 150 mm Plain Concrete Pavement)</t>
  </si>
  <si>
    <t>750 mm, C76 Class IV Land Drainage Sewer</t>
  </si>
  <si>
    <t>300 mm, PVC DR35 Land Drainage Sewer</t>
  </si>
  <si>
    <t>375 mm, PVC DR35 Land Drainage Sewer</t>
  </si>
  <si>
    <t>300 mm Catch Basin Lead</t>
  </si>
  <si>
    <t>375 mm Catch Basin Lead</t>
  </si>
  <si>
    <t>750 mm Catch Basin Lead</t>
  </si>
  <si>
    <t>Watermain</t>
  </si>
  <si>
    <t>In a Trench, Class B Sand Bedding, Class 4 Backfill</t>
  </si>
  <si>
    <t>Trenchless Installation, Class B Sand Bedding, Class 3 Backfill</t>
  </si>
  <si>
    <t>300 mm</t>
  </si>
  <si>
    <t>150 mm</t>
  </si>
  <si>
    <t>Fittings</t>
  </si>
  <si>
    <t>Hydrant Assembly</t>
  </si>
  <si>
    <t>Watermain and Water Service Insulation</t>
  </si>
  <si>
    <t>Manholes</t>
  </si>
  <si>
    <t>CW 2130</t>
  </si>
  <si>
    <t>Abandoning  Existing Sewer With Cement-Stabilizing Flowable Fill</t>
  </si>
  <si>
    <t>750 mm</t>
  </si>
  <si>
    <t>Abandoning Existing Manhole</t>
  </si>
  <si>
    <t>Sewer Inspection</t>
  </si>
  <si>
    <t>CW 2145</t>
  </si>
  <si>
    <t>375 mm</t>
  </si>
  <si>
    <t>G004</t>
  </si>
  <si>
    <t>Seeding</t>
  </si>
  <si>
    <t>CW 3520-R7</t>
  </si>
  <si>
    <t>H013</t>
  </si>
  <si>
    <t>Grouted Stone Riprap</t>
  </si>
  <si>
    <t>CW 3615-R2</t>
  </si>
  <si>
    <t>(300 mm, 1.6 mm  gauge)</t>
  </si>
  <si>
    <t>(450 mm, 1.6 mm gauge)</t>
  </si>
  <si>
    <t>vert.m</t>
  </si>
  <si>
    <t>450 mm</t>
  </si>
  <si>
    <t>600 mm</t>
  </si>
  <si>
    <t>A.28</t>
  </si>
  <si>
    <t>A.29</t>
  </si>
  <si>
    <t>A.30</t>
  </si>
  <si>
    <t>A.31</t>
  </si>
  <si>
    <t>A.32</t>
  </si>
  <si>
    <t>A.33</t>
  </si>
  <si>
    <t>Removal of Corrugrated Steel Pipe Culverts</t>
  </si>
  <si>
    <t>Construction of Modified Barrier (180 mm ht, Dowelled)</t>
  </si>
  <si>
    <t>150 mm , PVC</t>
  </si>
  <si>
    <t>300 mm , PVC</t>
  </si>
  <si>
    <t>300 mm, 22 - 1/2  Degree Bend</t>
  </si>
  <si>
    <t>150mm, SD-016</t>
  </si>
  <si>
    <t>In a Trench, Class B Sand Bedding, Class 3 Backfill</t>
  </si>
  <si>
    <t>SD-010 (1500 mm Diameter Base)</t>
  </si>
  <si>
    <t>Sp. E9.0</t>
  </si>
  <si>
    <t>150 mm, PVC</t>
  </si>
  <si>
    <t>Catch Basin Cover</t>
  </si>
  <si>
    <t>Beehive Cover TF-101</t>
  </si>
  <si>
    <t>SD-024, 1800 mm deep</t>
  </si>
  <si>
    <t>A023</t>
  </si>
  <si>
    <t>Preparation of Existing Roadway</t>
  </si>
  <si>
    <t>Locked?</t>
  </si>
  <si>
    <t>Joined, Trimmed, &amp; Cleaned for Checking</t>
  </si>
  <si>
    <t>MATCH</t>
  </si>
  <si>
    <t>Format F</t>
  </si>
  <si>
    <t>Format G</t>
  </si>
  <si>
    <t>Format H</t>
  </si>
  <si>
    <t>Waverley Street  Twinning - City of Winnipeg</t>
  </si>
  <si>
    <t>Waverley Street Twinning - LADCO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</si>
</sst>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/>
      <right style="thin"/>
      <top/>
      <bottom style="thin">
        <color indexed="8"/>
      </bottom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</borders>
  <cellStyleXfs count="88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69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64" fontId="14" fillId="0" borderId="4" applyFill="0">
      <alignment horizontal="centerContinuous" wrapText="1"/>
      <protection/>
    </xf>
    <xf numFmtId="164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74" fontId="11" fillId="0" borderId="1" applyFill="0">
      <alignment/>
      <protection/>
    </xf>
    <xf numFmtId="170" fontId="11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11" fillId="0" borderId="1" applyFill="0">
      <alignment/>
      <protection/>
    </xf>
    <xf numFmtId="168" fontId="11" fillId="0" borderId="3" applyFill="0">
      <alignment horizontal="right"/>
      <protection/>
    </xf>
    <xf numFmtId="0" fontId="30" fillId="21" borderId="5" applyNumberFormat="0" applyAlignment="0" applyProtection="0"/>
    <xf numFmtId="0" fontId="32" fillId="2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8" fillId="0" borderId="0">
      <alignment/>
      <protection/>
    </xf>
    <xf numFmtId="0" fontId="0" fillId="24" borderId="11" applyNumberFormat="0" applyFont="0" applyAlignment="0" applyProtection="0"/>
    <xf numFmtId="176" fontId="12" fillId="0" borderId="3" applyNumberFormat="0" applyFont="0" applyFill="0" applyBorder="0" applyAlignment="0" applyProtection="0"/>
    <xf numFmtId="0" fontId="29" fillId="21" borderId="12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horizontal="right"/>
      <protection/>
    </xf>
    <xf numFmtId="0" fontId="21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73" fontId="18" fillId="0" borderId="0" applyFill="0">
      <alignment horizontal="centerContinuous" vertical="center"/>
      <protection/>
    </xf>
    <xf numFmtId="175" fontId="18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71" fontId="19" fillId="0" borderId="0" applyFill="0">
      <alignment horizontal="left"/>
      <protection/>
    </xf>
    <xf numFmtId="172" fontId="20" fillId="0" borderId="0" applyFill="0">
      <alignment horizontal="right"/>
      <protection/>
    </xf>
    <xf numFmtId="0" fontId="11" fillId="0" borderId="13" applyFill="0">
      <alignment/>
      <protection/>
    </xf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47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5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3" fillId="25" borderId="19" xfId="0" applyNumberFormat="1" applyFont="1" applyFill="1" applyBorder="1" applyAlignment="1" applyProtection="1">
      <alignment horizontal="left" vertical="center"/>
      <protection/>
    </xf>
    <xf numFmtId="164" fontId="3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5" xfId="0" applyNumberFormat="1" applyBorder="1" applyAlignment="1">
      <alignment vertical="top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165" fontId="0" fillId="0" borderId="1" xfId="0" applyNumberFormat="1" applyFont="1" applyFill="1" applyBorder="1" applyAlignment="1" applyProtection="1">
      <alignment horizontal="center" vertical="top" wrapText="1"/>
      <protection/>
    </xf>
    <xf numFmtId="164" fontId="0" fillId="0" borderId="1" xfId="0" applyNumberFormat="1" applyFont="1" applyFill="1" applyBorder="1" applyAlignment="1" applyProtection="1">
      <alignment horizontal="left" vertical="top" wrapText="1"/>
      <protection/>
    </xf>
    <xf numFmtId="164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66" fontId="0" fillId="0" borderId="1" xfId="0" applyNumberFormat="1" applyFont="1" applyFill="1" applyBorder="1" applyAlignment="1" applyProtection="1">
      <alignment vertical="top"/>
      <protection locked="0"/>
    </xf>
    <xf numFmtId="166" fontId="0" fillId="0" borderId="1" xfId="0" applyNumberFormat="1" applyFont="1" applyFill="1" applyBorder="1" applyAlignment="1" applyProtection="1">
      <alignment vertical="top"/>
      <protection/>
    </xf>
    <xf numFmtId="165" fontId="0" fillId="0" borderId="1" xfId="0" applyNumberFormat="1" applyFont="1" applyFill="1" applyBorder="1" applyAlignment="1" applyProtection="1">
      <alignment horizontal="right" vertical="top" wrapText="1"/>
      <protection/>
    </xf>
    <xf numFmtId="165" fontId="0" fillId="0" borderId="2" xfId="0" applyNumberFormat="1" applyFont="1" applyFill="1" applyBorder="1" applyAlignment="1" applyProtection="1">
      <alignment horizontal="right" vertical="top" wrapText="1"/>
      <protection/>
    </xf>
    <xf numFmtId="164" fontId="0" fillId="0" borderId="2" xfId="0" applyNumberFormat="1" applyFont="1" applyFill="1" applyBorder="1" applyAlignment="1" applyProtection="1">
      <alignment horizontal="left" vertical="top" wrapText="1"/>
      <protection/>
    </xf>
    <xf numFmtId="164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66" fontId="0" fillId="0" borderId="2" xfId="0" applyNumberFormat="1" applyFont="1" applyFill="1" applyBorder="1" applyAlignment="1" applyProtection="1">
      <alignment vertical="top"/>
      <protection locked="0"/>
    </xf>
    <xf numFmtId="166" fontId="0" fillId="0" borderId="2" xfId="0" applyNumberFormat="1" applyFont="1" applyFill="1" applyBorder="1" applyAlignment="1" applyProtection="1">
      <alignment vertical="top"/>
      <protection/>
    </xf>
    <xf numFmtId="165" fontId="0" fillId="0" borderId="1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66" fontId="0" fillId="0" borderId="1" xfId="0" applyNumberFormat="1" applyFont="1" applyFill="1" applyBorder="1" applyAlignment="1" applyProtection="1">
      <alignment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67" fontId="0" fillId="0" borderId="1" xfId="0" applyNumberFormat="1" applyFont="1" applyFill="1" applyBorder="1" applyAlignment="1" applyProtection="1">
      <alignment horizontal="center" vertical="top"/>
      <protection/>
    </xf>
    <xf numFmtId="165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vertical="top" wrapText="1" shrinkToFit="1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26" borderId="0" xfId="0" applyFont="1" applyFill="1" applyAlignment="1">
      <alignment/>
    </xf>
    <xf numFmtId="165" fontId="0" fillId="0" borderId="1" xfId="0" applyNumberFormat="1" applyFont="1" applyFill="1" applyBorder="1" applyAlignment="1" applyProtection="1">
      <alignment horizontal="left" vertical="top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8" fillId="0" borderId="0" xfId="0" applyFont="1" applyFill="1" applyAlignment="1">
      <alignment vertical="top"/>
    </xf>
    <xf numFmtId="164" fontId="8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9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 wrapText="1" shrinkToFit="1"/>
    </xf>
    <xf numFmtId="0" fontId="8" fillId="0" borderId="0" xfId="0" applyFont="1" applyFill="1" applyAlignment="1">
      <alignment/>
    </xf>
    <xf numFmtId="7" fontId="6" fillId="0" borderId="0" xfId="0" applyNumberFormat="1" applyFont="1" applyFill="1" applyAlignment="1">
      <alignment horizontal="centerContinuous" vertical="center"/>
    </xf>
    <xf numFmtId="7" fontId="2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9" fillId="26" borderId="0" xfId="0" applyNumberFormat="1" applyFont="1" applyFill="1" applyAlignment="1">
      <alignment/>
    </xf>
    <xf numFmtId="0" fontId="9" fillId="26" borderId="0" xfId="71" applyFont="1" applyFill="1">
      <alignment/>
      <protection/>
    </xf>
    <xf numFmtId="0" fontId="9" fillId="26" borderId="0" xfId="0" applyNumberFormat="1" applyFont="1" applyFill="1" applyBorder="1" applyAlignment="1" applyProtection="1">
      <alignment horizontal="center"/>
      <protection/>
    </xf>
    <xf numFmtId="0" fontId="9" fillId="26" borderId="0" xfId="0" applyNumberFormat="1" applyFont="1" applyFill="1" applyAlignment="1">
      <alignment/>
    </xf>
    <xf numFmtId="0" fontId="9" fillId="26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8" fillId="2" borderId="0" xfId="0" applyFont="1" applyAlignment="1" applyProtection="1">
      <alignment vertical="center"/>
      <protection/>
    </xf>
    <xf numFmtId="166" fontId="0" fillId="25" borderId="0" xfId="0" applyNumberFormat="1" applyFont="1" applyFill="1" applyBorder="1" applyAlignment="1" applyProtection="1">
      <alignment vertical="center"/>
      <protection/>
    </xf>
    <xf numFmtId="164" fontId="0" fillId="25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164" fontId="0" fillId="26" borderId="0" xfId="0" applyNumberFormat="1" applyFont="1" applyFill="1" applyBorder="1" applyAlignment="1" applyProtection="1">
      <alignment horizontal="center" vertical="center"/>
      <protection/>
    </xf>
    <xf numFmtId="7" fontId="0" fillId="2" borderId="19" xfId="0" applyNumberFormat="1" applyBorder="1" applyAlignment="1" applyProtection="1">
      <alignment horizontal="right" vertical="center"/>
      <protection/>
    </xf>
    <xf numFmtId="7" fontId="0" fillId="2" borderId="19" xfId="0" applyNumberFormat="1" applyBorder="1" applyAlignment="1" applyProtection="1">
      <alignment horizontal="right"/>
      <protection/>
    </xf>
    <xf numFmtId="7" fontId="0" fillId="2" borderId="22" xfId="0" applyNumberFormat="1" applyBorder="1" applyAlignment="1" applyProtection="1">
      <alignment horizontal="right"/>
      <protection/>
    </xf>
    <xf numFmtId="7" fontId="0" fillId="2" borderId="22" xfId="0" applyNumberFormat="1" applyBorder="1" applyAlignment="1" applyProtection="1">
      <alignment horizontal="right" vertical="center"/>
      <protection/>
    </xf>
    <xf numFmtId="0" fontId="0" fillId="2" borderId="30" xfId="0" applyNumberFormat="1" applyBorder="1" applyAlignment="1" applyProtection="1">
      <alignment horizontal="right"/>
      <protection/>
    </xf>
    <xf numFmtId="165" fontId="0" fillId="0" borderId="2" xfId="0" applyNumberFormat="1" applyFont="1" applyFill="1" applyBorder="1" applyAlignment="1" applyProtection="1">
      <alignment horizontal="left" vertical="top" wrapText="1"/>
      <protection/>
    </xf>
    <xf numFmtId="7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7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4" fillId="2" borderId="41" xfId="0" applyNumberFormat="1" applyFont="1" applyBorder="1" applyAlignment="1">
      <alignment horizontal="left" vertical="center" wrapText="1"/>
    </xf>
    <xf numFmtId="1" fontId="4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3" fontId="0" fillId="2" borderId="20" xfId="0" applyNumberFormat="1" applyBorder="1" applyAlignment="1">
      <alignment horizontal="center" vertical="top"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3" fontId="0" fillId="0" borderId="1" xfId="0" applyNumberFormat="1" applyFont="1" applyFill="1" applyBorder="1" applyAlignment="1" applyProtection="1">
      <alignment horizontal="right" vertical="top" wrapText="1"/>
      <protection/>
    </xf>
    <xf numFmtId="3" fontId="0" fillId="0" borderId="2" xfId="0" applyNumberFormat="1" applyFont="1" applyFill="1" applyBorder="1" applyAlignment="1" applyProtection="1">
      <alignment horizontal="right" vertical="top"/>
      <protection/>
    </xf>
    <xf numFmtId="3" fontId="0" fillId="0" borderId="2" xfId="0" applyNumberFormat="1" applyFont="1" applyFill="1" applyBorder="1" applyAlignment="1" applyProtection="1">
      <alignment horizontal="right" vertical="top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_Surface Works Pay Items" xfId="71"/>
    <cellStyle name="Note" xfId="72"/>
    <cellStyle name="Null" xfId="73"/>
    <cellStyle name="Output" xfId="74"/>
    <cellStyle name="Percent" xfId="75"/>
    <cellStyle name="Regular" xfId="76"/>
    <cellStyle name="Title" xfId="77"/>
    <cellStyle name="TitleA" xfId="78"/>
    <cellStyle name="TitleC" xfId="79"/>
    <cellStyle name="TitleE8" xfId="80"/>
    <cellStyle name="TitleE8x" xfId="81"/>
    <cellStyle name="TitleF" xfId="82"/>
    <cellStyle name="TitleT" xfId="83"/>
    <cellStyle name="TitleYC89" xfId="84"/>
    <cellStyle name="TitleZ" xfId="85"/>
    <cellStyle name="Total" xfId="86"/>
    <cellStyle name="Warning Text" xfId="87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MSSpec\Master%20Specifications\City%20of%20Winnipeg%20Specs%20&amp;%20Forms\Public%20Works%20Projects\2011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</sheetNames>
    <sheetDataSet>
      <sheetData sheetId="1">
        <row r="2">
          <cell r="K2" t="str">
            <v>Joined, Trimmed, &amp; Cleaned for Checking</v>
          </cell>
        </row>
        <row r="3">
          <cell r="K3" t="str">
            <v>EARTH AND BASE WORKS</v>
          </cell>
        </row>
        <row r="4">
          <cell r="K4" t="str">
            <v>A001Clearing and GrubbingCW 3010-R4ha</v>
          </cell>
        </row>
        <row r="5">
          <cell r="K5" t="str">
            <v>A002Stripping and Stockpiling TopsoilCW 3110-R13m³</v>
          </cell>
        </row>
        <row r="6">
          <cell r="K6" t="str">
            <v>A003ExcavationCW 3110-R13m³</v>
          </cell>
        </row>
        <row r="7">
          <cell r="K7" t="str">
            <v>A004Sub-Grade CompactionCW 3110-R13m²</v>
          </cell>
        </row>
        <row r="8">
          <cell r="K8" t="str">
            <v>A005Placing Suitable Site Sub-base MaterialCW 3110-R13m³</v>
          </cell>
        </row>
        <row r="9">
          <cell r="K9" t="str">
            <v>A006Supplying and Placing Clay Borrow Sub-base MaterialCW 3110-R13m³</v>
          </cell>
        </row>
        <row r="10">
          <cell r="K10" t="str">
            <v>A007Crushed Sub-base MaterialCW 3110-R13</v>
          </cell>
        </row>
        <row r="11">
          <cell r="K11" t="str">
            <v>A007A50 mmtonne</v>
          </cell>
        </row>
        <row r="12">
          <cell r="K12" t="str">
            <v>A00850 mm - Limestonetonne</v>
          </cell>
        </row>
        <row r="13">
          <cell r="K13" t="str">
            <v>A03550 mm - Crushed Concretetonne</v>
          </cell>
        </row>
        <row r="14">
          <cell r="K14" t="str">
            <v>A035A100 mmtonne</v>
          </cell>
        </row>
        <row r="15">
          <cell r="K15" t="str">
            <v>A037100 mm - Limestonetonne</v>
          </cell>
        </row>
        <row r="16">
          <cell r="K16" t="str">
            <v>A038100 mm - Crushed Concretetonne</v>
          </cell>
        </row>
        <row r="17">
          <cell r="K17" t="str">
            <v>A038A150 mmtonne</v>
          </cell>
        </row>
        <row r="18">
          <cell r="K18" t="str">
            <v>A009150 mm - Limestonetonne</v>
          </cell>
        </row>
        <row r="19">
          <cell r="K19" t="str">
            <v>A036150 mm - Crushed Concretetonne</v>
          </cell>
        </row>
        <row r="20">
          <cell r="K20" t="str">
            <v>A009100mm Crushed Concrete Sub-base MaterialE18tonne</v>
          </cell>
        </row>
        <row r="21">
          <cell r="K21" t="str">
            <v>A010Supplying and Placing Base Course MaterialCW 3110-R13, E16m³</v>
          </cell>
        </row>
        <row r="22">
          <cell r="K22" t="str">
            <v>A011Asphalt Cuttings Base Course MaterialCW 3110-R12m³</v>
          </cell>
        </row>
        <row r="23">
          <cell r="K23" t="str">
            <v>A012Grading of BoulevardsCW 3110-R13m²</v>
          </cell>
        </row>
        <row r="24">
          <cell r="K24" t="str">
            <v>A013Ditch GradingCW 3110-R13m²</v>
          </cell>
        </row>
        <row r="25">
          <cell r="K25" t="str">
            <v>A014Boulevard ExcavationCW 3110-R13m³</v>
          </cell>
        </row>
        <row r="26">
          <cell r="K26" t="str">
            <v>A015Ditch ExcavationCW 3110-R13m³</v>
          </cell>
        </row>
        <row r="27">
          <cell r="K27" t="str">
            <v>A016Removal of Existing Concrete BasesCW 3110-R13</v>
          </cell>
        </row>
        <row r="28">
          <cell r="K28" t="str">
            <v>A017600 mm Diameter or Lesseach</v>
          </cell>
        </row>
        <row r="29">
          <cell r="K29" t="str">
            <v>A018Greater than 600 mm Diametereach</v>
          </cell>
        </row>
        <row r="30">
          <cell r="K30" t="str">
            <v>A019Imported Fill MaterialCW 3110-R13m³</v>
          </cell>
        </row>
        <row r="31">
          <cell r="K31" t="str">
            <v>A020Supplying and Placing LimeCW 3110-R13tonne</v>
          </cell>
        </row>
        <row r="32">
          <cell r="K32" t="str">
            <v>A021Supplying and Placing Portland CementCW 3110-R13tonne</v>
          </cell>
        </row>
        <row r="33">
          <cell r="K33" t="str">
            <v>A022BSeparation / Reinforcement Geotextile FabricCW 3130-R3m²</v>
          </cell>
        </row>
        <row r="34">
          <cell r="K34" t="str">
            <v>A022Separation Geotextile FabricCW 3130-R3m²</v>
          </cell>
        </row>
        <row r="35">
          <cell r="K35" t="str">
            <v>A022Separation Geotextile FabricE18m²</v>
          </cell>
        </row>
        <row r="36">
          <cell r="K36" t="str">
            <v>A022ASupply and Install GeogridCW 3135-R1m²</v>
          </cell>
        </row>
        <row r="37">
          <cell r="K37" t="str">
            <v>A023Preparation of Existing RoadwayCW 3150-R4m²</v>
          </cell>
        </row>
        <row r="38">
          <cell r="K38" t="str">
            <v>A024Surfacing MaterialCW 3150-R4</v>
          </cell>
        </row>
        <row r="39">
          <cell r="K39" t="str">
            <v>A025Granulartonne</v>
          </cell>
        </row>
        <row r="40">
          <cell r="K40" t="str">
            <v>A026Limestonetonne</v>
          </cell>
        </row>
        <row r="41">
          <cell r="K41" t="str">
            <v>A027Topsoil ExcavationCW 3170-R3m³</v>
          </cell>
        </row>
        <row r="42">
          <cell r="K42" t="str">
            <v>A028Common Excavation- Suitable site materialCW 3170-R3m³</v>
          </cell>
        </row>
        <row r="43">
          <cell r="K43" t="str">
            <v>A029Common Excavation- Unsuitable site materialCW 3170-R3m³</v>
          </cell>
        </row>
        <row r="44">
          <cell r="K44" t="str">
            <v>A030Fill MaterialCW 3170-R3</v>
          </cell>
        </row>
        <row r="45">
          <cell r="K45" t="str">
            <v>A031Placing Suitable Site Materialm³</v>
          </cell>
        </row>
        <row r="46">
          <cell r="K46" t="str">
            <v>A032Supplying and Placing Clay Borrow Materialm³</v>
          </cell>
        </row>
        <row r="47">
          <cell r="K47" t="str">
            <v>A033Supplying and Placing Imported Materialm³</v>
          </cell>
        </row>
        <row r="48">
          <cell r="K48" t="str">
            <v>A034Preparation of Existing Ground SurfaceCW 3170-R3m²</v>
          </cell>
        </row>
        <row r="49">
          <cell r="K49" t="str">
            <v>A038LAST USED CODE FOR SECTION</v>
          </cell>
        </row>
        <row r="50">
          <cell r="K50" t="str">
            <v>ROADWORK - REMOVALS/RENEWALS</v>
          </cell>
        </row>
        <row r="51">
          <cell r="K51" t="str">
            <v>B001Pavement RemovalCW 3110-R13</v>
          </cell>
        </row>
        <row r="52">
          <cell r="K52" t="str">
            <v>B002Concrete Pavementm²</v>
          </cell>
        </row>
        <row r="53">
          <cell r="K53" t="str">
            <v>B003Asphalt Pavementm²</v>
          </cell>
        </row>
        <row r="54">
          <cell r="K54" t="str">
            <v>B004Slab ReplacementCW 3230-R6</v>
          </cell>
        </row>
        <row r="55">
          <cell r="K55" t="str">
            <v>B005250 mm Concrete Pavement (Reinforced)m²</v>
          </cell>
        </row>
        <row r="56">
          <cell r="K56" t="str">
            <v>B006Pay Item Removed</v>
          </cell>
        </row>
        <row r="57">
          <cell r="K57" t="str">
            <v>B007250 mm Concrete Pavement (Plain-Dowelled)m²</v>
          </cell>
        </row>
        <row r="58">
          <cell r="K58" t="str">
            <v>B008230 mm Concrete Pavement (Reinforced)m²</v>
          </cell>
        </row>
        <row r="59">
          <cell r="K59" t="str">
            <v>B009Pay Item Removed</v>
          </cell>
        </row>
        <row r="60">
          <cell r="K60" t="str">
            <v>B010230 mm Concrete Pavement (Plain-Dowelled)m²</v>
          </cell>
        </row>
        <row r="61">
          <cell r="K61" t="str">
            <v>B011200 mm Concrete Pavement (Reinforced)m²</v>
          </cell>
        </row>
        <row r="62">
          <cell r="K62" t="str">
            <v>B012Pay Item Removed</v>
          </cell>
        </row>
        <row r="63">
          <cell r="K63" t="str">
            <v>B013200 mm Concrete Pavement (Plain-Dowelled)m²</v>
          </cell>
        </row>
        <row r="64">
          <cell r="K64" t="str">
            <v>B014150 mm Concrete Pavement (Reinforced)m²</v>
          </cell>
        </row>
        <row r="65">
          <cell r="K65" t="str">
            <v>B015Pay Item Removed</v>
          </cell>
        </row>
        <row r="66">
          <cell r="K66" t="str">
            <v>B016150 mm Concrete Pavement (Plain-Dowelled)m²</v>
          </cell>
        </row>
        <row r="67">
          <cell r="K67" t="str">
            <v>B017Partial Slab PatchesCW 3230-R6</v>
          </cell>
        </row>
        <row r="68">
          <cell r="K68" t="str">
            <v>B018250 mm Concrete Pavement (Type A)m²</v>
          </cell>
        </row>
        <row r="69">
          <cell r="K69" t="str">
            <v>B019250 mm Concrete Pavement (Type B)m²</v>
          </cell>
        </row>
        <row r="70">
          <cell r="K70" t="str">
            <v>B020250 mm Concrete Pavement (Type C)m²</v>
          </cell>
        </row>
        <row r="71">
          <cell r="K71" t="str">
            <v>B021250 mm Concrete Pavement (Type D)m²</v>
          </cell>
        </row>
        <row r="72">
          <cell r="K72" t="str">
            <v>B022230 mm Concrete Pavement (Type A)m²</v>
          </cell>
        </row>
        <row r="73">
          <cell r="K73" t="str">
            <v>B023230 mm Concrete Pavement (Type B)m²</v>
          </cell>
        </row>
        <row r="74">
          <cell r="K74" t="str">
            <v>B024230 mm Concrete Pavement (Type C)m²</v>
          </cell>
        </row>
        <row r="75">
          <cell r="K75" t="str">
            <v>B025230 mm Concrete Pavement (Type D)m²</v>
          </cell>
        </row>
        <row r="76">
          <cell r="K76" t="str">
            <v>B026200 mm Concrete Pavement (Type A)m²</v>
          </cell>
        </row>
        <row r="77">
          <cell r="K77" t="str">
            <v>B027200 mm Concrete Pavement (Type B)m²</v>
          </cell>
        </row>
        <row r="78">
          <cell r="K78" t="str">
            <v>B028200 mm Concrete Pavement (Type C)m²</v>
          </cell>
        </row>
        <row r="79">
          <cell r="K79" t="str">
            <v>B029200 mm Concrete Pavement (Type D)m²</v>
          </cell>
        </row>
        <row r="80">
          <cell r="K80" t="str">
            <v>B030150 mm Concrete Pavement (Type A)m²</v>
          </cell>
        </row>
        <row r="81">
          <cell r="K81" t="str">
            <v>B031150 mm Concrete Pavement (Type B)m²</v>
          </cell>
        </row>
        <row r="82">
          <cell r="K82" t="str">
            <v>B032150 mm Concrete Pavement (Type C)m²</v>
          </cell>
        </row>
        <row r="83">
          <cell r="K83" t="str">
            <v>B033150 mm Concrete Pavement (Type D)m²</v>
          </cell>
        </row>
        <row r="84">
          <cell r="K84" t="str">
            <v>B034-24Slab Replacement - Early Opening (24 hour)CW 3230-R6</v>
          </cell>
        </row>
        <row r="85">
          <cell r="K85" t="str">
            <v>B035-24250 mm Concrete Pavement (Reinforced)m²</v>
          </cell>
        </row>
        <row r="86">
          <cell r="K86" t="str">
            <v>B036Pay Item Removed</v>
          </cell>
        </row>
        <row r="87">
          <cell r="K87" t="str">
            <v>B037-24250 mm Concrete Pavement (Plain-Dowelled)m²</v>
          </cell>
        </row>
        <row r="88">
          <cell r="K88" t="str">
            <v>B038-24230 mm Concrete Pavement (Reinforced)m²</v>
          </cell>
        </row>
        <row r="89">
          <cell r="K89" t="str">
            <v>B039Pay Item Removed</v>
          </cell>
        </row>
        <row r="90">
          <cell r="K90" t="str">
            <v>B040-24230 mm Concrete Pavement (Plain-Dowelled)m²</v>
          </cell>
        </row>
        <row r="91">
          <cell r="K91" t="str">
            <v>B041-24200 mm Concrete Pavement (Reinforced)m²</v>
          </cell>
        </row>
        <row r="92">
          <cell r="K92" t="str">
            <v>B042Pay Item Removed</v>
          </cell>
        </row>
        <row r="93">
          <cell r="K93" t="str">
            <v>B043-24200 mm Concrete Pavement (Plain-Dowelled)m²</v>
          </cell>
        </row>
        <row r="94">
          <cell r="K94" t="str">
            <v>B044-24150 mm Concrete Pavement (Reinforced)m²</v>
          </cell>
        </row>
        <row r="95">
          <cell r="K95" t="str">
            <v>B045Pay Item Removed</v>
          </cell>
        </row>
        <row r="96">
          <cell r="K96" t="str">
            <v>B046-24150 mm Concrete Pavement (Plain-Dowelled)m²</v>
          </cell>
        </row>
        <row r="97">
          <cell r="K97" t="str">
            <v>B047-24Partial Slab Patches - Early Opening (24 hour)CW 3230-R6</v>
          </cell>
        </row>
        <row r="98">
          <cell r="K98" t="str">
            <v>B048-24250 mm Concrete Pavement (Type A)m²</v>
          </cell>
        </row>
        <row r="99">
          <cell r="K99" t="str">
            <v>B049-24250 mm Concrete Pavement (Type B)m²</v>
          </cell>
        </row>
        <row r="100">
          <cell r="K100" t="str">
            <v>B050-24250 mm Concrete Pavement (Type C)m²</v>
          </cell>
        </row>
        <row r="101">
          <cell r="K101" t="str">
            <v>B051-24250 mm Concrete Pavement (Type D)m²</v>
          </cell>
        </row>
        <row r="102">
          <cell r="K102" t="str">
            <v>B052-24230 mm Concrete Pavement (Type A)m²</v>
          </cell>
        </row>
        <row r="103">
          <cell r="K103" t="str">
            <v>B053-24230 mm Concrete Pavement (Type B)m²</v>
          </cell>
        </row>
        <row r="104">
          <cell r="K104" t="str">
            <v>B054-24230 mm Concrete Pavement (Type C)m²</v>
          </cell>
        </row>
        <row r="105">
          <cell r="K105" t="str">
            <v>B055-24230 mm Concrete Pavement (Type D)m²</v>
          </cell>
        </row>
        <row r="106">
          <cell r="K106" t="str">
            <v>B056-24200 mm Concrete Pavement (Type A)m²</v>
          </cell>
        </row>
        <row r="107">
          <cell r="K107" t="str">
            <v>B057-24200 mm Concrete Pavement (Type B)m²</v>
          </cell>
        </row>
        <row r="108">
          <cell r="K108" t="str">
            <v>B058-24200 mm Concrete Pavement (Type C)m²</v>
          </cell>
        </row>
        <row r="109">
          <cell r="K109" t="str">
            <v>B059-24200 mm Concrete Pavement (Type D)m²</v>
          </cell>
        </row>
        <row r="110">
          <cell r="K110" t="str">
            <v>B060-24150 mm Concrete Pavement (Type A)m²</v>
          </cell>
        </row>
        <row r="111">
          <cell r="K111" t="str">
            <v>B061-24150 mm Concrete Pavement (Type B)m²</v>
          </cell>
        </row>
        <row r="112">
          <cell r="K112" t="str">
            <v>B062-24150 mm Concrete Pavement (Type C)m²</v>
          </cell>
        </row>
        <row r="113">
          <cell r="K113" t="str">
            <v>B063-24150 mm Concrete Pavement (Type D)m²</v>
          </cell>
        </row>
        <row r="114">
          <cell r="K114" t="str">
            <v>B064-72Slab Replacement - Early Opening (72 hour)CW 3230-R6</v>
          </cell>
        </row>
        <row r="115">
          <cell r="K115" t="str">
            <v>B065-72250 mm Concrete Pavement (Reinforced)m²</v>
          </cell>
        </row>
        <row r="116">
          <cell r="K116" t="str">
            <v>B066Pay Item Removed</v>
          </cell>
        </row>
        <row r="117">
          <cell r="K117" t="str">
            <v>B067-72250 mm Concrete Pavement (Plain-Dowelled)m²</v>
          </cell>
        </row>
        <row r="118">
          <cell r="K118" t="str">
            <v>B068-72230 mm Concrete Pavement (Reinforced)m²</v>
          </cell>
        </row>
        <row r="119">
          <cell r="K119" t="str">
            <v>B069Pay Item Removed</v>
          </cell>
        </row>
        <row r="120">
          <cell r="K120" t="str">
            <v>B070-72230 mm Concrete Pavement (Plain-Dowelled)m²</v>
          </cell>
        </row>
        <row r="121">
          <cell r="K121" t="str">
            <v>B071-72200 mm Concrete Pavement (Reinforced)m²</v>
          </cell>
        </row>
        <row r="122">
          <cell r="K122" t="str">
            <v>B072Pay Item Removed</v>
          </cell>
        </row>
        <row r="123">
          <cell r="K123" t="str">
            <v>B073-72200 mm Concrete Pavement (Plain-Dowelled)m²</v>
          </cell>
        </row>
        <row r="124">
          <cell r="K124" t="str">
            <v>B074-72150 mm Concrete Pavement (Reinforced)m²</v>
          </cell>
        </row>
        <row r="125">
          <cell r="K125" t="str">
            <v>B075Pay Item Removed</v>
          </cell>
        </row>
        <row r="126">
          <cell r="K126" t="str">
            <v>B076-72150 mm Concrete Pavement (Plain-Dowelled)m²</v>
          </cell>
        </row>
        <row r="127">
          <cell r="K127" t="str">
            <v>B077-72Partial Slab Patches - Early Opening (72 hour)CW 3230-R6</v>
          </cell>
        </row>
        <row r="128">
          <cell r="K128" t="str">
            <v>B078-72250 mm Concrete Pavement (Type A)m²</v>
          </cell>
        </row>
        <row r="129">
          <cell r="K129" t="str">
            <v>B079-72250 mm Concrete Pavement (Type B)m²</v>
          </cell>
        </row>
        <row r="130">
          <cell r="K130" t="str">
            <v>B080-72250 mm Concrete Pavement (Type C)m²</v>
          </cell>
        </row>
        <row r="131">
          <cell r="K131" t="str">
            <v>B081-72250 mm Concrete Pavement (Type D)m²</v>
          </cell>
        </row>
        <row r="132">
          <cell r="K132" t="str">
            <v>B082-72230 mm Concrete Pavement (Type A)m²</v>
          </cell>
        </row>
        <row r="133">
          <cell r="K133" t="str">
            <v>B083-72230 mm Concrete Pavement (Type B)m²</v>
          </cell>
        </row>
        <row r="134">
          <cell r="K134" t="str">
            <v>B084-72230 mm Concrete Pavement (Type C)m²</v>
          </cell>
        </row>
        <row r="135">
          <cell r="K135" t="str">
            <v>B085-72230 mm Concrete Pavement (Type D)m²</v>
          </cell>
        </row>
        <row r="136">
          <cell r="K136" t="str">
            <v>B086-72200 mm Concrete Pavement (Type A)m²</v>
          </cell>
        </row>
        <row r="137">
          <cell r="K137" t="str">
            <v>B087-72200 mm Concrete Pavement (Type B)m²</v>
          </cell>
        </row>
        <row r="138">
          <cell r="K138" t="str">
            <v>B088-72200 mm Concrete Pavement (Type C)m²</v>
          </cell>
        </row>
        <row r="139">
          <cell r="K139" t="str">
            <v>B089-72200 mm Concrete Pavement (Type D)m²</v>
          </cell>
        </row>
        <row r="140">
          <cell r="K140" t="str">
            <v>B090-72150 mm Concrete Pavement (Type A)m²</v>
          </cell>
        </row>
        <row r="141">
          <cell r="K141" t="str">
            <v>B091-72150 mm Concrete Pavement (Type B)m²</v>
          </cell>
        </row>
        <row r="142">
          <cell r="K142" t="str">
            <v>B092-72150 mm Concrete Pavement (Type C)m²</v>
          </cell>
        </row>
        <row r="143">
          <cell r="K143" t="str">
            <v>B093-72150 mm Concrete Pavement (Type D)m²</v>
          </cell>
        </row>
        <row r="144">
          <cell r="K144" t="str">
            <v>B093APartial Depth Planing of Existing JointsE17m²</v>
          </cell>
        </row>
        <row r="145">
          <cell r="K145" t="str">
            <v>B093BAsphalt Patching of Partial Depth JointsE17m²</v>
          </cell>
        </row>
        <row r="146">
          <cell r="K146" t="str">
            <v>B094Drilled DowelsCW 3230-R6</v>
          </cell>
        </row>
        <row r="147">
          <cell r="K147" t="str">
            <v>B09519.1 mm Diametereach</v>
          </cell>
        </row>
        <row r="148">
          <cell r="K148" t="str">
            <v>B09628.6 mm Diametereach</v>
          </cell>
        </row>
        <row r="149">
          <cell r="K149" t="str">
            <v>B097Drilled Tie BarsCW 3230-R6</v>
          </cell>
        </row>
        <row r="150">
          <cell r="K150" t="str">
            <v>B09820 M Deformed Tie Bareach</v>
          </cell>
        </row>
        <row r="151">
          <cell r="K151" t="str">
            <v>B09925 M Deformed Tie Bareach</v>
          </cell>
        </row>
        <row r="152">
          <cell r="K152" t="str">
            <v>B100rMiscellaneous Concrete Slab RemovalCW 3235-R8</v>
          </cell>
        </row>
        <row r="153">
          <cell r="K153" t="str">
            <v>B101rMedian Slabm²</v>
          </cell>
        </row>
        <row r="154">
          <cell r="K154" t="str">
            <v>B102rMonolithic Median Slabm²</v>
          </cell>
        </row>
        <row r="155">
          <cell r="K155" t="str">
            <v>B103rSafety Medianm²</v>
          </cell>
        </row>
        <row r="156">
          <cell r="K156" t="str">
            <v>B104r100 mm Sidewalkm²</v>
          </cell>
        </row>
        <row r="157">
          <cell r="K157" t="str">
            <v>B104rA150 mm Reinforced Sidewalkm²</v>
          </cell>
        </row>
        <row r="158">
          <cell r="K158" t="str">
            <v>B105rBullnosem²</v>
          </cell>
        </row>
        <row r="159">
          <cell r="K159" t="str">
            <v>B106rMonolithic Curb and Sidewalkm²</v>
          </cell>
        </row>
        <row r="160">
          <cell r="K160" t="str">
            <v>B107iMiscellaneous Concrete Slab InstallationCW 3235-R8</v>
          </cell>
        </row>
        <row r="161">
          <cell r="K161" t="str">
            <v>B108iMedian SlabSD-227Am²</v>
          </cell>
        </row>
        <row r="162">
          <cell r="K162" t="str">
            <v>B109iMonolithic Median SlabSD-226Am²</v>
          </cell>
        </row>
        <row r="163">
          <cell r="K163" t="str">
            <v>B110iSafety MedianSD-226Bm²</v>
          </cell>
        </row>
        <row r="164">
          <cell r="K164" t="str">
            <v>B111iA100 mm SidewalkSD-228Am²</v>
          </cell>
        </row>
        <row r="165">
          <cell r="K165" t="str">
            <v>B221i150 mm Reinforced Sidewalkm²</v>
          </cell>
        </row>
        <row r="166">
          <cell r="K166" t="str">
            <v>B112iBullnoseSD-227Cm²</v>
          </cell>
        </row>
        <row r="167">
          <cell r="K167" t="str">
            <v>B113iMonolithic Curb and SidewalkSD-228Bm²</v>
          </cell>
        </row>
        <row r="168">
          <cell r="K168" t="str">
            <v>B114rlMiscellaneous Concrete Slab RenewalCW 3235-R8</v>
          </cell>
        </row>
        <row r="169">
          <cell r="K169" t="str">
            <v>B115rlMedian SlabSD-227Am²</v>
          </cell>
        </row>
        <row r="170">
          <cell r="K170" t="str">
            <v>B116rlMonolithic Median SlabSD-226Am²</v>
          </cell>
        </row>
        <row r="171">
          <cell r="K171" t="str">
            <v>B117rlSafety MedianSD-226Bm²</v>
          </cell>
        </row>
        <row r="172">
          <cell r="K172" t="str">
            <v>B118rl100 mm SidewalkSD-228A</v>
          </cell>
        </row>
        <row r="173">
          <cell r="K173" t="str">
            <v>B119rlLess than 5 sq.m.m²</v>
          </cell>
        </row>
        <row r="174">
          <cell r="K174" t="str">
            <v>B120rl5 sq.m. to 20 sq.m.m²</v>
          </cell>
        </row>
        <row r="175">
          <cell r="K175" t="str">
            <v>B121rlGreater than 20 sq.m.m²</v>
          </cell>
        </row>
        <row r="176">
          <cell r="K176" t="str">
            <v>B121rlA150 mm Reinforced Sidewalk</v>
          </cell>
        </row>
        <row r="177">
          <cell r="K177" t="str">
            <v>B121rlBLess than 5 sq.m.m²</v>
          </cell>
        </row>
        <row r="178">
          <cell r="K178" t="str">
            <v>B121rlC5 sq.m. to 20 sq.m.m²</v>
          </cell>
        </row>
        <row r="179">
          <cell r="K179" t="str">
            <v>B121rlDGreater than 20 sq.m.m²</v>
          </cell>
        </row>
        <row r="180">
          <cell r="K180" t="str">
            <v>B122rlBullnoseSD-227Cm²</v>
          </cell>
        </row>
        <row r="181">
          <cell r="K181" t="str">
            <v>B123rlMonolithic Curb and SidewalkSD-228Bm²</v>
          </cell>
        </row>
        <row r="182">
          <cell r="K182" t="str">
            <v>B124Adjustment of Precast Sidewalk BlocksCW 3235-R8m²</v>
          </cell>
        </row>
        <row r="183">
          <cell r="K183" t="str">
            <v>B125Supply of Precast Sidewalk BlocksCW 3235-R8m²</v>
          </cell>
        </row>
        <row r="184">
          <cell r="K184" t="str">
            <v>B125ARemoval of Precast Sidewalk BlocksCW 3235-R8m²</v>
          </cell>
        </row>
        <row r="185">
          <cell r="K185" t="str">
            <v>B126rConcrete Curb RemovalCW 3240-R8</v>
          </cell>
        </row>
        <row r="186">
          <cell r="K186" t="str">
            <v>B127rBarrier ^m</v>
          </cell>
        </row>
        <row r="187">
          <cell r="K187" t="str">
            <v>B128rModified Barrier (Integral)m</v>
          </cell>
        </row>
        <row r="188">
          <cell r="K188" t="str">
            <v>B129rCurb and Gutterm</v>
          </cell>
        </row>
        <row r="189">
          <cell r="K189" t="str">
            <v>B130rMountable Curbm</v>
          </cell>
        </row>
        <row r="190">
          <cell r="K190" t="str">
            <v>B131rLip CurbSD-202Cm</v>
          </cell>
        </row>
        <row r="191">
          <cell r="K191" t="str">
            <v>B132rCurb Rampm</v>
          </cell>
        </row>
        <row r="192">
          <cell r="K192" t="str">
            <v>B133rSafety Curbm</v>
          </cell>
        </row>
        <row r="193">
          <cell r="K193" t="str">
            <v>B134rSplash Strip ^m</v>
          </cell>
        </row>
        <row r="194">
          <cell r="K194" t="str">
            <v>B135iConcrete Curb InstallationCW 3240-R8</v>
          </cell>
        </row>
        <row r="195">
          <cell r="K195" t="str">
            <v>B136iBarrier (^ mm ht, Dowelled)SD-205m</v>
          </cell>
        </row>
        <row r="196">
          <cell r="K196" t="str">
            <v>B137iBarrier (^ mm ht, Separate)SD-203Am</v>
          </cell>
        </row>
        <row r="197">
          <cell r="K197" t="str">
            <v>B138iBarrier (^ mm ht, Integral)SD-204m</v>
          </cell>
        </row>
        <row r="198">
          <cell r="K198" t="str">
            <v>B139iModified Barrier (^ mm ht, Dowelled)SD-203Bm</v>
          </cell>
        </row>
        <row r="199">
          <cell r="K199" t="str">
            <v>B140iModified Barrier (^ mm ht, Integral)SD-203Bm</v>
          </cell>
        </row>
        <row r="200">
          <cell r="K200" t="str">
            <v>B141iMountable Curb (^ mm ht, Integral)SD-201m</v>
          </cell>
        </row>
        <row r="201">
          <cell r="K201" t="str">
            <v>B142iCurb and Gutter (^ mm ht, Barrier, Integral, 600 mm width, 150 mm Plain Concrete Pavement)SD-200m</v>
          </cell>
        </row>
        <row r="202">
          <cell r="K202" t="str">
            <v>B143iCurb and Gutter ( ^ mm ht, Modified Barrier, Integral, 600 mm width, 150 mm Plain Concrete Pavement)SD-200 SD-203Bm</v>
          </cell>
        </row>
        <row r="203">
          <cell r="K203" t="str">
            <v>B144iCurb and Gutter ( 40 mm ht, Lip Curb, Integral, 600 mm width, 150 mm Plain Concrete Pavement)SD-200m</v>
          </cell>
        </row>
        <row r="204">
          <cell r="K204" t="str">
            <v>B145iCurb and Gutter ( 10-15 mm ht, Curb Ramp, Integral, 600 mm width, 150 mm Plain Concrete Pavement)SD-200m</v>
          </cell>
        </row>
        <row r="205">
          <cell r="K205" t="str">
            <v>B146iLip Curb (125 mm ht, Integral)m</v>
          </cell>
        </row>
        <row r="206">
          <cell r="K206" t="str">
            <v>B147iLip Curb (75 mm ht, Integral)SD-202Am</v>
          </cell>
        </row>
        <row r="207">
          <cell r="K207" t="str">
            <v>B148iLip Curb (40 mm ht, Integral)SD-202Bm</v>
          </cell>
        </row>
        <row r="208">
          <cell r="K208" t="str">
            <v>B149iModified Lip Curb (^ mm ht, Dowelled)SD-202Cm</v>
          </cell>
        </row>
        <row r="209">
          <cell r="K209" t="str">
            <v>B150iCurb Ramp (10-15 mm ht, Integral)SD-229A,B,Cm</v>
          </cell>
        </row>
        <row r="210">
          <cell r="K210" t="str">
            <v>B184iCurb Ramp (10-15 mm ht, Monolithic)SD-229A,B,Cm</v>
          </cell>
        </row>
        <row r="211">
          <cell r="K211" t="str">
            <v>B151iSafety Curb (330 mm ht)SD-206Bm</v>
          </cell>
        </row>
        <row r="212">
          <cell r="K212" t="str">
            <v>B152Pay Item Removed</v>
          </cell>
        </row>
        <row r="213">
          <cell r="K213" t="str">
            <v>B153Pay Item Removed</v>
          </cell>
        </row>
        <row r="214">
          <cell r="K214" t="str">
            <v>B210iSplash Strip (180 mm ht, Monolithic Barrier Curb, 750 mm width)SD-223Am</v>
          </cell>
        </row>
        <row r="215">
          <cell r="K215" t="str">
            <v>B211iSplash Strip (150 mm ht, Monolithic Barrier Curb, 750 mm width)SD-223Am</v>
          </cell>
        </row>
        <row r="216">
          <cell r="K216" t="str">
            <v>B212iSplash Strip (150 mm ht, Monolithic Modified Barrier Curb, 750 mm width)SD-223Am</v>
          </cell>
        </row>
        <row r="217">
          <cell r="K217" t="str">
            <v>B213iSplash Strip, ( Separate, 600 mm width)SD-223Bm</v>
          </cell>
        </row>
        <row r="218">
          <cell r="K218" t="str">
            <v>B154rlConcrete Curb RenewalCW 3240-R8</v>
          </cell>
        </row>
        <row r="219">
          <cell r="K219" t="str">
            <v>B155rlBarrier (^ mm ht, Dowelled)SD-205,SD-206A</v>
          </cell>
        </row>
        <row r="220">
          <cell r="K220" t="str">
            <v>B156rlLess than 3 mm</v>
          </cell>
        </row>
        <row r="221">
          <cell r="K221" t="str">
            <v>B157rl3 m to 30 mm</v>
          </cell>
        </row>
        <row r="222">
          <cell r="K222" t="str">
            <v>B158rlGreater than 30 mm</v>
          </cell>
        </row>
        <row r="223">
          <cell r="K223" t="str">
            <v>B159rlBarrier (^ mm ht, Separate)SD-203A</v>
          </cell>
        </row>
        <row r="224">
          <cell r="K224" t="str">
            <v>B160rlLess than 3 mm</v>
          </cell>
        </row>
        <row r="225">
          <cell r="K225" t="str">
            <v>B161rl3 m to 30 mm</v>
          </cell>
        </row>
        <row r="226">
          <cell r="K226" t="str">
            <v>B162rlGreater than 30 mm</v>
          </cell>
        </row>
        <row r="227">
          <cell r="K227" t="str">
            <v>B163rlBarrier (^ mm ht, Integral)SD-204</v>
          </cell>
        </row>
        <row r="228">
          <cell r="K228" t="str">
            <v>B164rlLess than 3 mm</v>
          </cell>
        </row>
        <row r="229">
          <cell r="K229" t="str">
            <v>B165rl3 m to 30 mm</v>
          </cell>
        </row>
        <row r="230">
          <cell r="K230" t="str">
            <v>B166rlGreater than 30 mm</v>
          </cell>
        </row>
        <row r="231">
          <cell r="K231" t="str">
            <v>B167rlModified Barrier (^ mm ht, Dowelled)SD-203Bm</v>
          </cell>
        </row>
        <row r="232">
          <cell r="K232" t="str">
            <v>B168rlModified Barrier (^ mm ht Integral)SD-203Bm</v>
          </cell>
        </row>
        <row r="233">
          <cell r="K233" t="str">
            <v>B169rlMountable Curb (^ mm ht Integral)SD-201m</v>
          </cell>
        </row>
        <row r="234">
          <cell r="K234" t="str">
            <v>B170rlCurb and Gutter (^ mm ht, Barrier, Integral, 600 mm width, 150 mm Plain Concrete Pavement)SD-200</v>
          </cell>
        </row>
        <row r="235">
          <cell r="K235" t="str">
            <v>B171rlLess than 3 mm</v>
          </cell>
        </row>
        <row r="236">
          <cell r="K236" t="str">
            <v>B172rl3 m to 30 mm</v>
          </cell>
        </row>
        <row r="237">
          <cell r="K237" t="str">
            <v>B173rlGreater than 30 mm</v>
          </cell>
        </row>
        <row r="238">
          <cell r="K238" t="str">
            <v>B174rlCurb and Gutter (^ mm ht, Modified Barrier, Integral, - 600 mm width, 150 mm Plain Concrete Pavement)SD-200 SD-203B</v>
          </cell>
        </row>
        <row r="239">
          <cell r="K239" t="str">
            <v>B175rlLess than 3 mm</v>
          </cell>
        </row>
        <row r="240">
          <cell r="K240" t="str">
            <v>B176rl3 m to 30 mm</v>
          </cell>
        </row>
        <row r="241">
          <cell r="K241" t="str">
            <v>B177rlGreater than 30 mm</v>
          </cell>
        </row>
        <row r="242">
          <cell r="K242" t="str">
            <v>B178rlCurb and Gutter (^ mm ht, Lip Curb, Integral, 600 mm width, 150 mm Plain Concrete Pavement)SD-200</v>
          </cell>
        </row>
        <row r="243">
          <cell r="K243" t="str">
            <v>B179rlLess than 3 mm</v>
          </cell>
        </row>
        <row r="244">
          <cell r="K244" t="str">
            <v>B180rl3 m to 30 mm</v>
          </cell>
        </row>
        <row r="245">
          <cell r="K245" t="str">
            <v>B181rlGreater than 30 mm</v>
          </cell>
        </row>
        <row r="246">
          <cell r="K246" t="str">
            <v>B182rlLip Curb (40 mm ht, Integral)SD-202Bm</v>
          </cell>
        </row>
        <row r="247">
          <cell r="K247" t="str">
            <v>B183rlModified Lip Curb (^ mm ht, Dowelled)SD-202Cm</v>
          </cell>
        </row>
        <row r="248">
          <cell r="K248" t="str">
            <v>B184rlCurb Ramp (10-15 mm ht, Integral)SD-229C,Dm</v>
          </cell>
        </row>
        <row r="249">
          <cell r="K249" t="str">
            <v>B214rlCurb Ramp (10-15 mm ht, Monolithic)SD-229C,Dm</v>
          </cell>
        </row>
        <row r="250">
          <cell r="K250" t="str">
            <v>B185rlSafety Curb (^ mm ht)SD-206Bm</v>
          </cell>
        </row>
        <row r="251">
          <cell r="K251" t="str">
            <v>B215rlSplash Strip (180 mm ht, Monolithic Barrier Curb, 750 mm width)SD-223Am</v>
          </cell>
        </row>
        <row r="252">
          <cell r="K252" t="str">
            <v>B216rlSplash Strip (150 mm ht, Monolithic Barrier Curb, 750 mm width)SD-223Am</v>
          </cell>
        </row>
        <row r="253">
          <cell r="K253" t="str">
            <v>B217rlSplash Strip (150 mm ht, Monolithic Modified Barrier Curb, 750 mm width)SD-223Am</v>
          </cell>
        </row>
        <row r="254">
          <cell r="K254" t="str">
            <v>B218rlSplash Strip, ( Separate, 600 mm width)SD-223Bm</v>
          </cell>
        </row>
        <row r="255">
          <cell r="K255" t="str">
            <v>B186rlSplash Strip (^mm ht, Barrier Curb, Integral, 600 mm width)SD-227Bm</v>
          </cell>
        </row>
        <row r="256">
          <cell r="K256" t="str">
            <v>B187rlSplash Strip (^mm ht, Modified Barrier Curb, Integral, 600 mm width)SD-227B SD-203Bm</v>
          </cell>
        </row>
        <row r="257">
          <cell r="K257" t="str">
            <v>B188Supply and Installation of Dowel AssembliesCW 3310-R14m</v>
          </cell>
        </row>
        <row r="258">
          <cell r="K258" t="str">
            <v>B189Regrading Existing Interlocking Paving StonesCW 3330-R5m²</v>
          </cell>
        </row>
        <row r="259">
          <cell r="K259" t="str">
            <v>B190Construction of Asphaltic Concrete OverlayCW 3410-R8</v>
          </cell>
        </row>
        <row r="260">
          <cell r="K260" t="str">
            <v>B191Main Line Paving</v>
          </cell>
        </row>
        <row r="261">
          <cell r="K261" t="str">
            <v>B193Type IAtonne</v>
          </cell>
        </row>
        <row r="262">
          <cell r="K262" t="str">
            <v>B192Type Itonne</v>
          </cell>
        </row>
        <row r="263">
          <cell r="K263" t="str">
            <v>B194Tie-ins and Approaches</v>
          </cell>
        </row>
        <row r="264">
          <cell r="K264" t="str">
            <v>B195Type IAtonne</v>
          </cell>
        </row>
        <row r="265">
          <cell r="K265" t="str">
            <v>B196Type Itonne</v>
          </cell>
        </row>
        <row r="266">
          <cell r="K266" t="str">
            <v>B197Type IItonne</v>
          </cell>
        </row>
        <row r="267">
          <cell r="K267" t="str">
            <v>B198Construction of Asphaltic Concrete Base Course (Type III)CW 3410-R8tonne</v>
          </cell>
        </row>
        <row r="268">
          <cell r="K268" t="str">
            <v>B199Construction of Asphalt PatchesCW 3410-R8m²</v>
          </cell>
        </row>
        <row r="269">
          <cell r="K269" t="str">
            <v>B200Planing of PavementCW 3450-R5</v>
          </cell>
        </row>
        <row r="270">
          <cell r="K270" t="str">
            <v>B2010 - 50 mm Depth (Asphalt)m²</v>
          </cell>
        </row>
        <row r="271">
          <cell r="K271" t="str">
            <v>B20250 - 100 mm Depth (Asphalt)m²</v>
          </cell>
        </row>
        <row r="272">
          <cell r="K272" t="str">
            <v>B2030 - 50 mm Depth (Concrete)m²</v>
          </cell>
        </row>
        <row r="273">
          <cell r="K273" t="str">
            <v>B20450 - 100 mm Depth (Concrete)m²</v>
          </cell>
        </row>
        <row r="274">
          <cell r="K274" t="str">
            <v>B205Moisture Barrier/Stress Absorption Geotextile FabricE13m²</v>
          </cell>
        </row>
        <row r="275">
          <cell r="K275" t="str">
            <v>B206Pavement Repair FabricE15m²</v>
          </cell>
        </row>
        <row r="276">
          <cell r="K276" t="str">
            <v>B207Pavement PatchingE14m²</v>
          </cell>
        </row>
        <row r="277">
          <cell r="K277" t="str">
            <v>B208Crack and Seating PavementE12m²</v>
          </cell>
        </row>
        <row r="278">
          <cell r="K278" t="str">
            <v>B209Partial Depth Saw-CuttingE12m</v>
          </cell>
        </row>
        <row r="279">
          <cell r="K279" t="str">
            <v>B219Detectable Warning Surface TilesE20</v>
          </cell>
        </row>
        <row r="280">
          <cell r="K280" t="str">
            <v>B220300 X 300 mmeach</v>
          </cell>
        </row>
        <row r="281">
          <cell r="K281" t="str">
            <v>B221610 X 1220 mmeach</v>
          </cell>
        </row>
        <row r="282">
          <cell r="K282" t="str">
            <v>B221LAST USED CODE FOR SECTION</v>
          </cell>
        </row>
        <row r="283">
          <cell r="K283" t="str">
            <v>ROADWORK - NEW CONSTRUCTION</v>
          </cell>
        </row>
        <row r="284">
          <cell r="K284" t="str">
            <v>C001Concrete Pavements, Median Slabs, Bull-noses, and Safety MediansCW 3310-R14</v>
          </cell>
        </row>
        <row r="285">
          <cell r="K285" t="str">
            <v>C002Construction of 250 mm Concrete Pavement (Reinforced)m²</v>
          </cell>
        </row>
        <row r="286">
          <cell r="K286" t="str">
            <v>C003Pay Item Removed</v>
          </cell>
        </row>
        <row r="287">
          <cell r="K287" t="str">
            <v>C004Construction of 250 mm Concrete Pavement (Plain-Dowelled)m²</v>
          </cell>
        </row>
        <row r="288">
          <cell r="K288" t="str">
            <v>C005Construction of 230 mm Concrete Pavement (Reinforced)m²</v>
          </cell>
        </row>
        <row r="289">
          <cell r="K289" t="str">
            <v>C006Pay Item Removed</v>
          </cell>
        </row>
        <row r="290">
          <cell r="K290" t="str">
            <v>C007Construction of 230 mm Concrete Pavement (Plain-Dowelled)m²</v>
          </cell>
        </row>
        <row r="291">
          <cell r="K291" t="str">
            <v>C008Construction of 200 mm Concrete Pavement (Reinforced)m²</v>
          </cell>
        </row>
        <row r="292">
          <cell r="K292" t="str">
            <v>C009Pay Item Removed</v>
          </cell>
        </row>
        <row r="293">
          <cell r="K293" t="str">
            <v>C010Construction of 200 mm Concrete Pavement (Plain-Dowelled)m²</v>
          </cell>
        </row>
        <row r="294">
          <cell r="K294" t="str">
            <v>C011Construction of 150 mm Concrete Pavement (Reinforced)m²</v>
          </cell>
        </row>
        <row r="295">
          <cell r="K295" t="str">
            <v>C012Pay Item Removed</v>
          </cell>
        </row>
        <row r="296">
          <cell r="K296" t="str">
            <v>C013Construction of 150 mm Concrete Pavement (Plain-Dowelled)m²</v>
          </cell>
        </row>
        <row r="297">
          <cell r="K297" t="str">
            <v>C014Construction of Concrete Median SlabsSD-227Am²</v>
          </cell>
        </row>
        <row r="298">
          <cell r="K298" t="str">
            <v>C015Construction of Monolithic Concrete Median SlabsSD-226Am²</v>
          </cell>
        </row>
        <row r="299">
          <cell r="K299" t="str">
            <v>C016Construction of Concrete Safety MediansSD-226Bm²</v>
          </cell>
        </row>
        <row r="300">
          <cell r="K300" t="str">
            <v>C017Construction of Monolithic Curb and SidewalkSD-228Bm²</v>
          </cell>
        </row>
        <row r="301">
          <cell r="K301" t="str">
            <v>C018Construction of Monolithic Concrete Bull-nosesSD-227Cm²</v>
          </cell>
        </row>
        <row r="302">
          <cell r="K302" t="str">
            <v>C019Concrete Pavements for Early OpeningCW 3310-R14</v>
          </cell>
        </row>
        <row r="303">
          <cell r="K303" t="str">
            <v>C020Construction of 250 mm Concrete Pavement for Early Opening ^ (Reinforced)m²</v>
          </cell>
        </row>
        <row r="304">
          <cell r="K304" t="str">
            <v>C021Pay Item Removed</v>
          </cell>
        </row>
        <row r="305">
          <cell r="K305" t="str">
            <v>C022Construction of 250 mm Concrete Pavement for Early Opening ^ (Plain-Dowelled)m²</v>
          </cell>
        </row>
        <row r="306">
          <cell r="K306" t="str">
            <v>C023Construction of 230 mm Concrete Pavement for Early Opening ^ (Reinforced)m²</v>
          </cell>
        </row>
        <row r="307">
          <cell r="K307" t="str">
            <v>C024Pay Item Removed</v>
          </cell>
        </row>
        <row r="308">
          <cell r="K308" t="str">
            <v>C025Construction of 230 mm Concrete Pavement for Early Opening ^ (Plain-Dowelled)m²</v>
          </cell>
        </row>
        <row r="309">
          <cell r="K309" t="str">
            <v>C026Construction of 200 mm Concrete Pavement for Early Opening ^ (Reinforced)m²</v>
          </cell>
        </row>
        <row r="310">
          <cell r="K310" t="str">
            <v>C027Pay Item Removed</v>
          </cell>
        </row>
        <row r="311">
          <cell r="K311" t="str">
            <v>C028Construction of 200 mm Concrete Pavement for Early Opening ^ (Plain-Dowelled)m²</v>
          </cell>
        </row>
        <row r="312">
          <cell r="K312" t="str">
            <v>C029Construction of 150 mm Concrete Pavement for Early Opening ^ (Reinforced)m²</v>
          </cell>
        </row>
        <row r="313">
          <cell r="K313" t="str">
            <v>C030Pay Item Removed</v>
          </cell>
        </row>
        <row r="314">
          <cell r="K314" t="str">
            <v>C031Construction of 150 mm Concrete Pavement for Early Opening ^ (Plain-Dowelled)m²</v>
          </cell>
        </row>
        <row r="315">
          <cell r="K315" t="str">
            <v>C032Concrete Curbs, Curb and Gutter, and Splash StripsCW 3310-R14</v>
          </cell>
        </row>
        <row r="316">
          <cell r="K316" t="str">
            <v>C033Construction of Barrier (^ mm ht, Dowelled)SD-205m</v>
          </cell>
        </row>
        <row r="317">
          <cell r="K317" t="str">
            <v>C034Construction of Barrier (^ mm ht, Separate)SD-203Am</v>
          </cell>
        </row>
        <row r="318">
          <cell r="K318" t="str">
            <v>C035Construction of Barrier (^ mm ht, Integral)SD-204m</v>
          </cell>
        </row>
        <row r="319">
          <cell r="K319" t="str">
            <v>C036Construction of Modified Barrier (^ mm ht, Dowelled)SD-203Bm</v>
          </cell>
        </row>
        <row r="320">
          <cell r="K320" t="str">
            <v>C037Construction of Modified Barrier (^ mm ht, Integral)SD-203Bm</v>
          </cell>
        </row>
        <row r="321">
          <cell r="K321" t="str">
            <v>C038Construction of Curb and Gutter (^ mm ht, Barrier, Integral, 600 mm width, 150 mm Plain Concrete Pavement)SD-200m</v>
          </cell>
        </row>
        <row r="322">
          <cell r="K322" t="str">
            <v>C039Construction of Curb and Gutter ( ^ mm ht, Modified Barrier, Integral, 600 mm width, 150 mm Plain Concrete Pavement)SD-200 SD-203Bm</v>
          </cell>
        </row>
        <row r="323">
          <cell r="K323" t="str">
            <v>C040Construction of Curb and Gutter ( 40 mm ht, Lip Curb, Integral, 600 mm width, 150 mm Plain Concrete Pavement)SD-200 SD-202Bm</v>
          </cell>
        </row>
        <row r="324">
          <cell r="K324" t="str">
            <v>C041Construction of Curb and Gutter (10-15 mm ht, Curb Ramp, Integral, 600 mm width, 150 mm Plain Concrete Pavement)SD-200 SD-229Em</v>
          </cell>
        </row>
        <row r="325">
          <cell r="K325" t="str">
            <v>C042Construction of Mountable Curb ^ (Integral)SD-201m</v>
          </cell>
        </row>
        <row r="326">
          <cell r="K326" t="str">
            <v>C043Construction of Lip Curb (125 mm ht, Integral)m</v>
          </cell>
        </row>
        <row r="327">
          <cell r="K327" t="str">
            <v>C044Construction of Lip Curb (75 mm ht, Integral)SD-202Am</v>
          </cell>
        </row>
        <row r="328">
          <cell r="K328" t="str">
            <v>C045Construction of Lip Curb (40 mm ht, Integral)SD-202Bm</v>
          </cell>
        </row>
        <row r="329">
          <cell r="K329" t="str">
            <v>C046Construction of Curb Ramp (10-15 mm ht, Integral)SD-229Cm</v>
          </cell>
        </row>
        <row r="330">
          <cell r="K330" t="str">
            <v>C065Construction of Curb Ramp (10-15 mm ht, Monolithic)SD-229Cm</v>
          </cell>
        </row>
        <row r="331">
          <cell r="K331" t="str">
            <v>C047Construction of Safety Curb (^ mm ht)SD-206Bm</v>
          </cell>
        </row>
        <row r="332">
          <cell r="K332" t="str">
            <v>C066Construction of Splash Strip (180 mm ht, Monolithic Barrier Curb, 750 mm width)SD-223Am</v>
          </cell>
        </row>
        <row r="333">
          <cell r="K333" t="str">
            <v>C067Construction of Splash Strip (180 mm ht, Monolithic Modified Barrier Curb, 750 mm width)SD-223Am</v>
          </cell>
        </row>
        <row r="334">
          <cell r="K334" t="str">
            <v>C068Construction of Splash Strip, ( Separate, 600 mm width)SD-223Bm</v>
          </cell>
        </row>
        <row r="335">
          <cell r="K335" t="str">
            <v>C048Pay Item Removed</v>
          </cell>
        </row>
        <row r="336">
          <cell r="K336" t="str">
            <v>C049Pay Item Removed</v>
          </cell>
        </row>
        <row r="337">
          <cell r="K337" t="str">
            <v>C050Supply and Installation of Dowel AssembliesCW 3310-R14m</v>
          </cell>
        </row>
        <row r="338">
          <cell r="K338" t="str">
            <v>C051100 mm Concrete SidewalkCW 3325-R3m²</v>
          </cell>
        </row>
        <row r="339">
          <cell r="K339" t="str">
            <v>C052Interlocking Paving StonesCW 3330-R5m²</v>
          </cell>
        </row>
        <row r="340">
          <cell r="K340" t="str">
            <v>C053Supplying and Placing Limestone Sub-baseCW 3330-R5tonne</v>
          </cell>
        </row>
        <row r="341">
          <cell r="K341" t="str">
            <v>C054AInterlocking Paving StonesCW 3335-R1m²</v>
          </cell>
        </row>
        <row r="342">
          <cell r="K342" t="str">
            <v>C054Lean Concrete BaseCW 3335-R1m²</v>
          </cell>
        </row>
        <row r="343">
          <cell r="K343" t="str">
            <v>C055Construction of Asphaltic Concrete PavementsCW 3410-R8</v>
          </cell>
        </row>
        <row r="344">
          <cell r="K344" t="str">
            <v>C056Main Line Paving</v>
          </cell>
        </row>
        <row r="345">
          <cell r="K345" t="str">
            <v>C058Type IAtonne</v>
          </cell>
        </row>
        <row r="346">
          <cell r="K346" t="str">
            <v>C057Type Itonne</v>
          </cell>
        </row>
        <row r="347">
          <cell r="K347" t="str">
            <v>C059Tie-ins and Approaches</v>
          </cell>
        </row>
        <row r="348">
          <cell r="K348" t="str">
            <v>C060Type IAtonne</v>
          </cell>
        </row>
        <row r="349">
          <cell r="K349" t="str">
            <v>C061Type Itonne</v>
          </cell>
        </row>
        <row r="350">
          <cell r="K350" t="str">
            <v>C062Type IItonne</v>
          </cell>
        </row>
        <row r="351">
          <cell r="K351" t="str">
            <v>C063Construction of Asphaltic Concrete Base Course (Type III)CW 3410-R8tonne</v>
          </cell>
        </row>
        <row r="352">
          <cell r="K352" t="str">
            <v>C064Construction of Asphalt PatchesCW 3410-R8m²</v>
          </cell>
        </row>
        <row r="353">
          <cell r="K353" t="str">
            <v>C068LAST USED CODE FOR SECTION</v>
          </cell>
        </row>
        <row r="354">
          <cell r="K354" t="str">
            <v>JOINT AND CRACK SEALING</v>
          </cell>
        </row>
        <row r="355">
          <cell r="K355" t="str">
            <v>D001Joint SealingCW 3250-R7m</v>
          </cell>
        </row>
        <row r="356">
          <cell r="K356" t="str">
            <v>D002Crack SealingCW 3250-R7</v>
          </cell>
        </row>
        <row r="357">
          <cell r="K357" t="str">
            <v>D0032 mm to 10 mm Widem</v>
          </cell>
        </row>
        <row r="358">
          <cell r="K358" t="str">
            <v>D004&gt;10 mm to 25 mm Widem</v>
          </cell>
        </row>
        <row r="359">
          <cell r="K359" t="str">
            <v>D005Longitudinal Joint &amp; Crack Filling ( &gt; 25 mm in width )CW 3250-R7m</v>
          </cell>
        </row>
        <row r="360">
          <cell r="K360" t="str">
            <v>D006Reflective Crack MaintenanceCW 3250-R7m</v>
          </cell>
        </row>
        <row r="361">
          <cell r="K361" t="str">
            <v>D006LAST USED CODE FOR SECTION</v>
          </cell>
        </row>
        <row r="362">
          <cell r="K362" t="str">
            <v>ASSOCIATED DRAINAGE AND UNDERGROUND WORKS</v>
          </cell>
        </row>
        <row r="363">
          <cell r="K363" t="str">
            <v>E001Pay Item Removed</v>
          </cell>
        </row>
        <row r="364">
          <cell r="K364" t="str">
            <v>E002Pay Item Removed</v>
          </cell>
        </row>
        <row r="365">
          <cell r="K365" t="str">
            <v>E003Catch BasinCW 2130-R12</v>
          </cell>
        </row>
        <row r="366">
          <cell r="K366" t="str">
            <v>E004SD-024, ^ mm deepeach</v>
          </cell>
        </row>
        <row r="367">
          <cell r="K367" t="str">
            <v>E005SD-025, ^ mm deepeach</v>
          </cell>
        </row>
        <row r="368">
          <cell r="K368" t="str">
            <v>E006Catch PitCW 2130-R12</v>
          </cell>
        </row>
        <row r="369">
          <cell r="K369" t="str">
            <v>E007SD-023each</v>
          </cell>
        </row>
        <row r="370">
          <cell r="K370" t="str">
            <v>E007ARemove and Replace Existing Catch BasinCW 2130-R12</v>
          </cell>
        </row>
        <row r="371">
          <cell r="K371" t="str">
            <v>E007BSD-024each</v>
          </cell>
        </row>
        <row r="372">
          <cell r="K372" t="str">
            <v>E007CSD-025each</v>
          </cell>
        </row>
        <row r="373">
          <cell r="K373" t="str">
            <v>E007DRemove and Replace Existing Catch PitCW 2130-R12</v>
          </cell>
        </row>
        <row r="374">
          <cell r="K374" t="str">
            <v>E007ESD-023each</v>
          </cell>
        </row>
        <row r="375">
          <cell r="K375" t="str">
            <v>E008Sewer ServiceCW 2130-R12</v>
          </cell>
        </row>
        <row r="376">
          <cell r="K376" t="str">
            <v>E009^ mm, ^</v>
          </cell>
        </row>
        <row r="377">
          <cell r="K377" t="str">
            <v>E010In a Trench, Class ^ Type ^ Bedding, Class 2 Backfillm</v>
          </cell>
        </row>
        <row r="378">
          <cell r="K378" t="str">
            <v>E011Trenchless Installation, Class ^ Type ^ Bedding, Class ^ Backfillm</v>
          </cell>
        </row>
        <row r="379">
          <cell r="K379" t="str">
            <v>E012Drainage Connection PipeCW 2130-R12m</v>
          </cell>
        </row>
        <row r="380">
          <cell r="K380" t="str">
            <v>E013Sewer Service RisersCW 2130-R12</v>
          </cell>
        </row>
        <row r="381">
          <cell r="K381" t="str">
            <v>E014^ mm</v>
          </cell>
        </row>
        <row r="382">
          <cell r="K382" t="str">
            <v>E015SD-014vert m</v>
          </cell>
        </row>
        <row r="383">
          <cell r="K383" t="str">
            <v>E016SD-015vert m</v>
          </cell>
        </row>
        <row r="384">
          <cell r="K384" t="str">
            <v>E017Sewer Repair - Up to 3.0 Meters LongCW 2130-R12</v>
          </cell>
        </row>
        <row r="385">
          <cell r="K385" t="str">
            <v>E018^ mm</v>
          </cell>
        </row>
        <row r="386">
          <cell r="K386" t="str">
            <v>E019Class ^ Backfilleach</v>
          </cell>
        </row>
        <row r="387">
          <cell r="K387" t="str">
            <v>E020Sewer Repair - In Addition to First 3.0 MetersCW 2130-R12</v>
          </cell>
        </row>
        <row r="388">
          <cell r="K388" t="str">
            <v>E021^ mm</v>
          </cell>
        </row>
        <row r="389">
          <cell r="K389" t="str">
            <v>E022Class ^ Backfillm</v>
          </cell>
        </row>
        <row r="390">
          <cell r="K390" t="str">
            <v>E023Replacing Existing Manhole and Catch Basin Frames &amp; CoversCW 2130-R12</v>
          </cell>
        </row>
        <row r="391">
          <cell r="K391" t="str">
            <v>E024AP-004 - Standard Frame for Manhole and Catch Basineach</v>
          </cell>
        </row>
        <row r="392">
          <cell r="K392" t="str">
            <v>E025AP-005 - Standard Solid Cover for Standard Frameeach</v>
          </cell>
        </row>
        <row r="393">
          <cell r="K393" t="str">
            <v>E026AP-006 - Standard Grated Cover for Standard Frameeach</v>
          </cell>
        </row>
        <row r="394">
          <cell r="K394" t="str">
            <v>E027Pay Item Removed</v>
          </cell>
        </row>
        <row r="395">
          <cell r="K395" t="str">
            <v>E028AP-008 - Barrier Curb and Gutter Inlet Frame and Boxeach</v>
          </cell>
        </row>
        <row r="396">
          <cell r="K396" t="str">
            <v>E029AP-009 - Barrier Curb and Gutter Inlet Covereach</v>
          </cell>
        </row>
        <row r="397">
          <cell r="K397" t="str">
            <v>E030Pay Item Removed</v>
          </cell>
        </row>
        <row r="398">
          <cell r="K398" t="str">
            <v>E031AP-011 - Mountable Curb and Gutter Inleteach</v>
          </cell>
        </row>
        <row r="399">
          <cell r="K399" t="str">
            <v>E032Connecting to Existing ManholeCW 2130-R12</v>
          </cell>
        </row>
        <row r="400">
          <cell r="K400" t="str">
            <v>E033^ mm Catch Basin Leadeach</v>
          </cell>
        </row>
        <row r="401">
          <cell r="K401" t="str">
            <v>E034Connecting to Existing Catch BasinCW 2130-R12</v>
          </cell>
        </row>
        <row r="402">
          <cell r="K402" t="str">
            <v>E035^ mm Drainage Connection Pipeeach</v>
          </cell>
        </row>
        <row r="403">
          <cell r="K403" t="str">
            <v>E035AConnecting to Existing Catch PitCW 2130-R12</v>
          </cell>
        </row>
        <row r="404">
          <cell r="K404" t="str">
            <v>E035B^ mm Drainage Connection Inlet Pipeeach</v>
          </cell>
        </row>
        <row r="405">
          <cell r="K405" t="str">
            <v>E035CConnecting to Existing Inlet BoxCW 2130-R12</v>
          </cell>
        </row>
        <row r="406">
          <cell r="K406" t="str">
            <v>E035D^ mm Drainage Connection Inlet Pipeeach</v>
          </cell>
        </row>
        <row r="407">
          <cell r="K407" t="str">
            <v>E036Connecting to Existing SewerCW 2130-R12</v>
          </cell>
        </row>
        <row r="408">
          <cell r="K408" t="str">
            <v>E037^ mm (Type ^) Connecting Pipe</v>
          </cell>
        </row>
        <row r="409">
          <cell r="K409" t="str">
            <v>E038Connecting to 300 mm (Type ^ ) Sewereach</v>
          </cell>
        </row>
        <row r="410">
          <cell r="K410" t="str">
            <v>E039Connecting to 375 mm (Type ^ ) Sewereach</v>
          </cell>
        </row>
        <row r="411">
          <cell r="K411" t="str">
            <v>E040Connecting to 450 mm (Type ^) Sewereach</v>
          </cell>
        </row>
        <row r="412">
          <cell r="K412" t="str">
            <v>E041Connecting to 525 mm (Type ^) Sewereach</v>
          </cell>
        </row>
        <row r="413">
          <cell r="K413" t="str">
            <v>E042Connecting New Sewer Service to Existing Sewer ServiceCW 2130-R12</v>
          </cell>
        </row>
        <row r="414">
          <cell r="K414" t="str">
            <v>E043^ mmeach</v>
          </cell>
        </row>
        <row r="415">
          <cell r="K415" t="str">
            <v>E044Abandoning Existing Catch BasinsCW 2130-R12each</v>
          </cell>
        </row>
        <row r="416">
          <cell r="K416" t="str">
            <v>E045Abandoning Existing Catch PitCW 2130-R12each</v>
          </cell>
        </row>
        <row r="417">
          <cell r="K417" t="str">
            <v>E046Removal of Existing Catch BasinsCW 2130-R12each</v>
          </cell>
        </row>
        <row r="418">
          <cell r="K418" t="str">
            <v>E047Removal of Existing Catch PitCW 2130-R12each</v>
          </cell>
        </row>
        <row r="419">
          <cell r="K419" t="str">
            <v>E048Relocation of Existing Catch BasinsCW 2130-R12each</v>
          </cell>
        </row>
        <row r="420">
          <cell r="K420" t="str">
            <v>E049Relocation of Existing Catch PitCW 2130-R12each</v>
          </cell>
        </row>
        <row r="421">
          <cell r="K421" t="str">
            <v>E050Abandoning Existing Drainage InletsCW 2130-R12each</v>
          </cell>
        </row>
        <row r="422">
          <cell r="K422" t="str">
            <v>E051Installation of SubdrainsCW 3120-R4m</v>
          </cell>
        </row>
        <row r="423">
          <cell r="K423" t="str">
            <v>E052sCorrugated Steel Pipe - SupplyCW 3610-R3</v>
          </cell>
        </row>
        <row r="424">
          <cell r="K424" t="str">
            <v>E053s(250 mm, ^ ^ gauge)m</v>
          </cell>
        </row>
        <row r="425">
          <cell r="K425" t="str">
            <v>E054s(375 mm,^ gauge)m</v>
          </cell>
        </row>
        <row r="426">
          <cell r="K426" t="str">
            <v>E055s(450 mm,^ gauge)m</v>
          </cell>
        </row>
        <row r="427">
          <cell r="K427" t="str">
            <v>E056s(600 mm,^ gauge)m</v>
          </cell>
        </row>
        <row r="428">
          <cell r="K428" t="str">
            <v>E057s(^ mm, ^ gauge)m</v>
          </cell>
        </row>
        <row r="429">
          <cell r="K429" t="str">
            <v>E057iCorrugated Steel Pipe - InstallCW 3610-R3</v>
          </cell>
        </row>
        <row r="430">
          <cell r="K430" t="str">
            <v>E058i(250 mm, ^ gauge)m</v>
          </cell>
        </row>
        <row r="431">
          <cell r="K431" t="str">
            <v>E059i(375 mm, ^ gauge)m</v>
          </cell>
        </row>
        <row r="432">
          <cell r="K432" t="str">
            <v>E060i(450 mm, ^ gauge)m</v>
          </cell>
        </row>
        <row r="433">
          <cell r="K433" t="str">
            <v>E061i(600 mm, ^ gauge)m</v>
          </cell>
        </row>
        <row r="434">
          <cell r="K434" t="str">
            <v>E062i(^ mm, ^ gauge)m</v>
          </cell>
        </row>
        <row r="435">
          <cell r="K435" t="str">
            <v>E062sPrecast Concrete Pipe Culvert - SupplyCW 3610-R3</v>
          </cell>
        </row>
        <row r="436">
          <cell r="K436" t="str">
            <v>E063s^ mmm</v>
          </cell>
        </row>
        <row r="437">
          <cell r="K437" t="str">
            <v>E064iPrecast Concrete Pipe Culvert - InstallCW 3610-R3</v>
          </cell>
        </row>
        <row r="438">
          <cell r="K438" t="str">
            <v>E065i^ mmm</v>
          </cell>
        </row>
        <row r="439">
          <cell r="K439" t="str">
            <v>E067Connections to Existing CulvertsCW 3610-R3each</v>
          </cell>
        </row>
        <row r="440">
          <cell r="K440" t="str">
            <v>E067LAST USED CODE FOR SECTION</v>
          </cell>
        </row>
        <row r="441">
          <cell r="K441" t="str">
            <v>ADJUSTMENTS</v>
          </cell>
        </row>
        <row r="442">
          <cell r="K442" t="str">
            <v>F001Adjustment of Catch Basins / Manholes FramesCW 3210-R7each</v>
          </cell>
        </row>
        <row r="443">
          <cell r="K443" t="str">
            <v>F002Replacing Existing RisersCW 2130-R12</v>
          </cell>
        </row>
        <row r="444">
          <cell r="K444" t="str">
            <v>F002APre-cast Concrete Risersvert. m</v>
          </cell>
        </row>
        <row r="445">
          <cell r="K445" t="str">
            <v>F002BBrick Risersvert. m</v>
          </cell>
        </row>
        <row r="446">
          <cell r="K446" t="str">
            <v>F002CCast-in-place Concretevert. m</v>
          </cell>
        </row>
        <row r="447">
          <cell r="K447" t="str">
            <v>F003Lifter RingsCW 3210-R7</v>
          </cell>
        </row>
        <row r="448">
          <cell r="K448" t="str">
            <v>F00438 mmeach</v>
          </cell>
        </row>
        <row r="449">
          <cell r="K449" t="str">
            <v>F00551 mmeach</v>
          </cell>
        </row>
        <row r="450">
          <cell r="K450" t="str">
            <v>F00664 mmeach</v>
          </cell>
        </row>
        <row r="451">
          <cell r="K451" t="str">
            <v>F00776 mmeach</v>
          </cell>
        </row>
        <row r="452">
          <cell r="K452" t="str">
            <v>F008Pay Item Removed</v>
          </cell>
        </row>
        <row r="453">
          <cell r="K453" t="str">
            <v>F009Adjustment of Valve BoxesCW 3210-R7each</v>
          </cell>
        </row>
        <row r="454">
          <cell r="K454" t="str">
            <v>F010Valve Box ExtensionsCW 3210-R7each</v>
          </cell>
        </row>
        <row r="455">
          <cell r="K455" t="str">
            <v>F011Adjustment of Curb Stop BoxesCW 3210-R7each</v>
          </cell>
        </row>
        <row r="456">
          <cell r="K456" t="str">
            <v>F012Supply of Curb Inlet Box CoversCW 3210-R7each</v>
          </cell>
        </row>
        <row r="457">
          <cell r="K457" t="str">
            <v>F013Supply of Curb Inlet FramesCW 3210-R7each</v>
          </cell>
        </row>
        <row r="458">
          <cell r="K458" t="str">
            <v>F014Adjustment of Curb Inlet with New Inlet BoxCW 3210-R7each</v>
          </cell>
        </row>
        <row r="459">
          <cell r="K459" t="str">
            <v>F015Adjustment of Curb and Gutter Inlet FramesCW 3210-R7each</v>
          </cell>
        </row>
        <row r="460">
          <cell r="K460" t="str">
            <v>F016Pay Item Removed</v>
          </cell>
        </row>
        <row r="461">
          <cell r="K461" t="str">
            <v>F017Pay Item Removed</v>
          </cell>
        </row>
        <row r="462">
          <cell r="K462" t="str">
            <v>F018Curb Stop ExtensionsCW 3210-R7each</v>
          </cell>
        </row>
        <row r="463">
          <cell r="K463" t="str">
            <v>F019Relocating Existing Hydrant - Type ACW 2110-R11each</v>
          </cell>
        </row>
        <row r="464">
          <cell r="K464" t="str">
            <v>F020Relocating Existing Hydrant - Type BCW 2110-R11each</v>
          </cell>
        </row>
        <row r="465">
          <cell r="K465" t="str">
            <v>F021Type B Relocation of Hydrant with Connection to New Main Using a TeeCW 2110-R10each</v>
          </cell>
        </row>
        <row r="466">
          <cell r="K466" t="str">
            <v>F022Raising of Existing HydrantCW 2110-R11each</v>
          </cell>
        </row>
        <row r="467">
          <cell r="K467" t="str">
            <v>F023Removing and Lowering Existing HydrantCW 2110-R11each</v>
          </cell>
        </row>
        <row r="468">
          <cell r="K468" t="str">
            <v>F024Abandonment of Hydrant Tee on Watermains in ServiceCW 2110-R11each</v>
          </cell>
        </row>
        <row r="469">
          <cell r="K469" t="str">
            <v>F025Installing New Flat Top ReducerCW 2110-R11each</v>
          </cell>
        </row>
        <row r="470">
          <cell r="K470" t="str">
            <v>F026Replacing Existing Flat Top ReducerCW 2110-R11each</v>
          </cell>
        </row>
        <row r="471">
          <cell r="K471" t="str">
            <v>F027Barrier Curb and Gutter Frame Riser and Grated Cover (38 mm)CW 3210-R7each</v>
          </cell>
        </row>
        <row r="472">
          <cell r="K472" t="str">
            <v>F028Adjustment of Traffic Signal Service Box FramesCW 3210-R7each</v>
          </cell>
        </row>
        <row r="473">
          <cell r="K473" t="str">
            <v>F028LAST USED CODE FOR SECTION</v>
          </cell>
        </row>
        <row r="474">
          <cell r="K474" t="str">
            <v>LANDSCAPING</v>
          </cell>
        </row>
        <row r="475">
          <cell r="K475" t="str">
            <v>G001SoddingCW 3510-R9</v>
          </cell>
        </row>
        <row r="476">
          <cell r="K476" t="str">
            <v>G002width &lt; 600 mmm²</v>
          </cell>
        </row>
        <row r="477">
          <cell r="K477" t="str">
            <v>G003width &gt; or = 600 mmm²</v>
          </cell>
        </row>
        <row r="478">
          <cell r="K478" t="str">
            <v>G004SeedingCW 3520-R7m²</v>
          </cell>
        </row>
        <row r="479">
          <cell r="K479" t="str">
            <v>G005Salt Tolerant Grass SeedingE19m²</v>
          </cell>
        </row>
        <row r="480">
          <cell r="K480" t="str">
            <v>G005LAST USED CODE FOR SECTION</v>
          </cell>
        </row>
        <row r="481">
          <cell r="K481" t="str">
            <v>MISCELLANEOUS</v>
          </cell>
        </row>
        <row r="482">
          <cell r="K482" t="str">
            <v>H001Meter Pit AssembliesCW 3530-R3each</v>
          </cell>
        </row>
        <row r="483">
          <cell r="K483" t="str">
            <v>H002Polyethylene Waterline, ^ mmCW 3530-R3m</v>
          </cell>
        </row>
        <row r="484">
          <cell r="K484" t="str">
            <v>H003Sprinkler AssembliesCW 3530-R3each</v>
          </cell>
        </row>
        <row r="485">
          <cell r="K485" t="str">
            <v>H004Manual Gate Valves and Value EnclosureCW 3530-R3each</v>
          </cell>
        </row>
        <row r="486">
          <cell r="K486" t="str">
            <v>H005Removal of Irrigation Pipe and Sprinkler HeadsCW 3530-R3m</v>
          </cell>
        </row>
        <row r="487">
          <cell r="K487" t="str">
            <v>H006Removal of Existing Box EnclosureCW 3530-R3each</v>
          </cell>
        </row>
        <row r="488">
          <cell r="K488" t="str">
            <v>H007Chain Link FenceCW 3550-R2</v>
          </cell>
        </row>
        <row r="489">
          <cell r="K489" t="str">
            <v>H0081.83m Heightm</v>
          </cell>
        </row>
        <row r="490">
          <cell r="K490" t="str">
            <v>H0092.44m Heightm</v>
          </cell>
        </row>
        <row r="491">
          <cell r="K491" t="str">
            <v>H0103.05m Heightm</v>
          </cell>
        </row>
        <row r="492">
          <cell r="K492" t="str">
            <v>H011GatesCW 3550-R2m</v>
          </cell>
        </row>
        <row r="493">
          <cell r="K493" t="str">
            <v>H012Random Stone RiprapCW 3615-R2m³</v>
          </cell>
        </row>
        <row r="494">
          <cell r="K494" t="str">
            <v>H013Grouted Stone RiprapCW 3615-R2m³</v>
          </cell>
        </row>
        <row r="495">
          <cell r="K495" t="str">
            <v>H014Sacked Concrete RiprapCW 3615-R2m³</v>
          </cell>
        </row>
        <row r="496">
          <cell r="K496" t="str">
            <v>H015Supply of Barrier PostsCW 3650-R5each</v>
          </cell>
        </row>
        <row r="497">
          <cell r="K497" t="str">
            <v>H016Installation of Barrier PostsCW 3650-R5each</v>
          </cell>
        </row>
        <row r="498">
          <cell r="K498" t="str">
            <v>H017Supply of Barrier RailsCW 3650-R5m</v>
          </cell>
        </row>
        <row r="499">
          <cell r="K499" t="str">
            <v>H018Installation of Barrier RailsCW 3650-R5m</v>
          </cell>
        </row>
        <row r="500">
          <cell r="K500" t="str">
            <v>H019Removal of ConcreteCW 3650-R5m²</v>
          </cell>
        </row>
        <row r="501">
          <cell r="K501" t="str">
            <v>H020Salvaging Existing Barrier RailCW 3650-R5m</v>
          </cell>
        </row>
        <row r="502">
          <cell r="K502" t="str">
            <v>H021Salvaging Existing Barrier PostsCW 3650-R5each</v>
          </cell>
        </row>
        <row r="503">
          <cell r="K503" t="str">
            <v>H021LAST USED CODE FOR SECTION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22" hidden="1" customWidth="1"/>
    <col min="2" max="2" width="8.77734375" style="14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102" customWidth="1"/>
    <col min="8" max="8" width="16.77734375" style="22" customWidth="1"/>
    <col min="9" max="9" width="42.6640625" style="0" hidden="1" customWidth="1"/>
    <col min="10" max="10" width="0" style="0" hidden="1" customWidth="1"/>
    <col min="11" max="11" width="27.77734375" style="0" hidden="1" customWidth="1"/>
    <col min="12" max="15" width="0" style="0" hidden="1" customWidth="1"/>
  </cols>
  <sheetData>
    <row r="1" spans="1:8" ht="15.75">
      <c r="A1" s="30"/>
      <c r="B1" s="28" t="s">
        <v>0</v>
      </c>
      <c r="C1" s="29"/>
      <c r="D1" s="29"/>
      <c r="E1" s="29"/>
      <c r="F1" s="29"/>
      <c r="G1" s="93"/>
      <c r="H1" s="29"/>
    </row>
    <row r="2" spans="1:8" ht="15">
      <c r="A2" s="27"/>
      <c r="B2" s="15" t="s">
        <v>24</v>
      </c>
      <c r="C2" s="2"/>
      <c r="D2" s="2"/>
      <c r="E2" s="2"/>
      <c r="F2" s="2"/>
      <c r="G2" s="94"/>
      <c r="H2" s="2"/>
    </row>
    <row r="3" spans="1:8" ht="15">
      <c r="A3" s="19"/>
      <c r="B3" s="14" t="s">
        <v>1</v>
      </c>
      <c r="C3" s="34"/>
      <c r="D3" s="34"/>
      <c r="E3" s="34"/>
      <c r="F3" s="34"/>
      <c r="G3" s="95"/>
      <c r="H3" s="33"/>
    </row>
    <row r="4" spans="1:16" ht="15">
      <c r="A4" s="49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96" t="s">
        <v>8</v>
      </c>
      <c r="H4" s="5" t="s">
        <v>9</v>
      </c>
      <c r="J4" s="104" t="s">
        <v>246</v>
      </c>
      <c r="K4" s="105" t="s">
        <v>247</v>
      </c>
      <c r="L4" s="106" t="s">
        <v>248</v>
      </c>
      <c r="M4" s="107" t="s">
        <v>249</v>
      </c>
      <c r="N4" s="108" t="s">
        <v>250</v>
      </c>
      <c r="O4" s="107" t="s">
        <v>251</v>
      </c>
      <c r="P4" s="109"/>
    </row>
    <row r="5" spans="1:8" ht="15.75" thickBot="1">
      <c r="A5" s="23"/>
      <c r="B5" s="40"/>
      <c r="C5" s="41"/>
      <c r="D5" s="42" t="s">
        <v>10</v>
      </c>
      <c r="E5" s="43"/>
      <c r="F5" s="44" t="s">
        <v>11</v>
      </c>
      <c r="G5" s="97"/>
      <c r="H5" s="45"/>
    </row>
    <row r="6" spans="1:15" s="38" customFormat="1" ht="30" customHeight="1" thickTop="1">
      <c r="A6" s="37"/>
      <c r="B6" s="36" t="s">
        <v>12</v>
      </c>
      <c r="C6" s="127" t="s">
        <v>252</v>
      </c>
      <c r="D6" s="128"/>
      <c r="E6" s="128"/>
      <c r="F6" s="129"/>
      <c r="G6" s="98"/>
      <c r="H6" s="115" t="s">
        <v>2</v>
      </c>
      <c r="J6" s="110" t="str">
        <f aca="true" ca="1" t="shared" si="0" ref="J6:J37">IF(CELL("protect",$G6)=1,"LOCKED","")</f>
        <v>LOCKED</v>
      </c>
      <c r="K6" s="111" t="str">
        <f aca="true" t="shared" si="1" ref="K6:K69">CLEAN(CONCATENATE(TRIM($A6),TRIM($C6),TRIM($D6),TRIM($E6)))</f>
        <v>Waverley Street Twinning - City of Winnipeg</v>
      </c>
      <c r="L6" s="114" t="e">
        <f>MATCH(K6,'[1]Pay Items'!$K$1:$K$503,0)</f>
        <v>#N/A</v>
      </c>
      <c r="M6" s="113" t="str">
        <f ca="1">CELL("format",$F6)</f>
        <v>G</v>
      </c>
      <c r="N6" s="113" t="str">
        <f aca="true" ca="1" t="shared" si="2" ref="N6:N69">CELL("format",$G6)</f>
        <v>C2</v>
      </c>
      <c r="O6" s="113" t="str">
        <f aca="true" ca="1" t="shared" si="3" ref="O6:O69">CELL("format",$H6)</f>
        <v>C2</v>
      </c>
    </row>
    <row r="7" spans="1:15" ht="36" customHeight="1">
      <c r="A7" s="20"/>
      <c r="B7" s="17"/>
      <c r="C7" s="31" t="s">
        <v>16</v>
      </c>
      <c r="D7" s="11"/>
      <c r="E7" s="9" t="s">
        <v>2</v>
      </c>
      <c r="F7" s="142" t="s">
        <v>2</v>
      </c>
      <c r="G7" s="99"/>
      <c r="H7" s="116"/>
      <c r="J7" s="110" t="str">
        <f ca="1" t="shared" si="0"/>
        <v>LOCKED</v>
      </c>
      <c r="K7" s="111" t="str">
        <f t="shared" si="1"/>
        <v>EARTH AND BASE WORKS</v>
      </c>
      <c r="L7" s="112">
        <f>MATCH(K7,'[1]Pay Items'!$K$1:$K$503,0)</f>
        <v>3</v>
      </c>
      <c r="M7" s="113" t="str">
        <f ca="1">CELL("format",$F7)</f>
        <v>,0</v>
      </c>
      <c r="N7" s="113" t="str">
        <f ca="1" t="shared" si="2"/>
        <v>C2</v>
      </c>
      <c r="O7" s="113" t="str">
        <f ca="1" t="shared" si="3"/>
        <v>C2</v>
      </c>
    </row>
    <row r="8" spans="1:15" s="74" customFormat="1" ht="30" customHeight="1">
      <c r="A8" s="75" t="s">
        <v>74</v>
      </c>
      <c r="B8" s="76" t="s">
        <v>28</v>
      </c>
      <c r="C8" s="53" t="s">
        <v>76</v>
      </c>
      <c r="D8" s="54" t="s">
        <v>72</v>
      </c>
      <c r="E8" s="55">
        <v>1</v>
      </c>
      <c r="F8" s="143">
        <v>20200</v>
      </c>
      <c r="G8" s="57"/>
      <c r="H8" s="58">
        <f>ROUND(F8*G8,2)</f>
        <v>0</v>
      </c>
      <c r="I8" s="77"/>
      <c r="J8" s="110">
        <f ca="1" t="shared" si="0"/>
      </c>
      <c r="K8" s="111" t="str">
        <f t="shared" si="1"/>
        <v>A004Sub-Grade CompactionCW 3110-R131</v>
      </c>
      <c r="L8" s="112" t="e">
        <f>MATCH(K8,'[1]Pay Items'!$K$1:$K$503,0)</f>
        <v>#N/A</v>
      </c>
      <c r="M8" s="113" t="str">
        <f ca="1">CELL("format",$F8)</f>
        <v>,0</v>
      </c>
      <c r="N8" s="113" t="str">
        <f ca="1" t="shared" si="2"/>
        <v>C2</v>
      </c>
      <c r="O8" s="113" t="str">
        <f ca="1" t="shared" si="3"/>
        <v>C2</v>
      </c>
    </row>
    <row r="9" spans="1:15" s="78" customFormat="1" ht="32.25" customHeight="1">
      <c r="A9" s="75" t="s">
        <v>79</v>
      </c>
      <c r="B9" s="76" t="s">
        <v>30</v>
      </c>
      <c r="C9" s="53" t="s">
        <v>81</v>
      </c>
      <c r="D9" s="54" t="s">
        <v>72</v>
      </c>
      <c r="E9" s="55"/>
      <c r="F9" s="143"/>
      <c r="G9" s="99"/>
      <c r="H9" s="58"/>
      <c r="I9" s="77" t="s">
        <v>82</v>
      </c>
      <c r="J9" s="110" t="str">
        <f ca="1" t="shared" si="0"/>
        <v>LOCKED</v>
      </c>
      <c r="K9" s="111" t="str">
        <f t="shared" si="1"/>
        <v>A007Crushed Sub-base MaterialCW 3110-R13</v>
      </c>
      <c r="L9" s="112">
        <f>MATCH(K9,'[1]Pay Items'!$K$1:$K$503,0)</f>
        <v>10</v>
      </c>
      <c r="M9" s="113" t="str">
        <f ca="1">CELL("format",$F9)</f>
        <v>,0</v>
      </c>
      <c r="N9" s="113" t="str">
        <f ca="1" t="shared" si="2"/>
        <v>C2</v>
      </c>
      <c r="O9" s="113" t="str">
        <f ca="1" t="shared" si="3"/>
        <v>C2</v>
      </c>
    </row>
    <row r="10" spans="1:15" s="78" customFormat="1" ht="30" customHeight="1">
      <c r="A10" s="72" t="s">
        <v>83</v>
      </c>
      <c r="B10" s="52" t="s">
        <v>32</v>
      </c>
      <c r="C10" s="53" t="s">
        <v>84</v>
      </c>
      <c r="D10" s="54" t="s">
        <v>2</v>
      </c>
      <c r="E10" s="55" t="s">
        <v>33</v>
      </c>
      <c r="F10" s="143">
        <v>9500</v>
      </c>
      <c r="G10" s="57"/>
      <c r="H10" s="58">
        <f aca="true" t="shared" si="4" ref="H10:H17">ROUND(G10*F10,2)</f>
        <v>0</v>
      </c>
      <c r="I10" s="77" t="s">
        <v>85</v>
      </c>
      <c r="J10" s="110">
        <f ca="1" t="shared" si="0"/>
      </c>
      <c r="K10" s="111" t="str">
        <f t="shared" si="1"/>
        <v>A00850 mm - Limestonetonne</v>
      </c>
      <c r="L10" s="112">
        <f>MATCH(K10,'[1]Pay Items'!$K$1:$K$503,0)</f>
        <v>12</v>
      </c>
      <c r="M10" s="113" t="str">
        <f aca="true" ca="1" t="shared" si="5" ref="M10:M69">CELL("format",$F10)</f>
        <v>,0</v>
      </c>
      <c r="N10" s="113" t="str">
        <f ca="1" t="shared" si="2"/>
        <v>C2</v>
      </c>
      <c r="O10" s="113" t="str">
        <f ca="1" t="shared" si="3"/>
        <v>C2</v>
      </c>
    </row>
    <row r="11" spans="1:15" s="78" customFormat="1" ht="30" customHeight="1">
      <c r="A11" s="72" t="s">
        <v>86</v>
      </c>
      <c r="B11" s="52" t="s">
        <v>38</v>
      </c>
      <c r="C11" s="53" t="s">
        <v>87</v>
      </c>
      <c r="D11" s="54" t="s">
        <v>2</v>
      </c>
      <c r="E11" s="55" t="s">
        <v>33</v>
      </c>
      <c r="F11" s="143">
        <v>29000</v>
      </c>
      <c r="G11" s="57"/>
      <c r="H11" s="58">
        <f t="shared" si="4"/>
        <v>0</v>
      </c>
      <c r="I11" s="77" t="s">
        <v>85</v>
      </c>
      <c r="J11" s="110">
        <f ca="1" t="shared" si="0"/>
      </c>
      <c r="K11" s="111" t="str">
        <f t="shared" si="1"/>
        <v>A009150 mm - Limestonetonne</v>
      </c>
      <c r="L11" s="112">
        <f>MATCH(K11,'[1]Pay Items'!$K$1:$K$503,0)</f>
        <v>18</v>
      </c>
      <c r="M11" s="113" t="str">
        <f ca="1" t="shared" si="5"/>
        <v>,0</v>
      </c>
      <c r="N11" s="113" t="str">
        <f ca="1" t="shared" si="2"/>
        <v>C2</v>
      </c>
      <c r="O11" s="113" t="str">
        <f ca="1" t="shared" si="3"/>
        <v>C2</v>
      </c>
    </row>
    <row r="12" spans="1:15" s="78" customFormat="1" ht="51">
      <c r="A12" s="75" t="s">
        <v>34</v>
      </c>
      <c r="B12" s="76" t="s">
        <v>73</v>
      </c>
      <c r="C12" s="53" t="s">
        <v>35</v>
      </c>
      <c r="D12" s="54" t="s">
        <v>90</v>
      </c>
      <c r="E12" s="55" t="s">
        <v>29</v>
      </c>
      <c r="F12" s="143">
        <v>4500</v>
      </c>
      <c r="G12" s="57"/>
      <c r="H12" s="58">
        <f t="shared" si="4"/>
        <v>0</v>
      </c>
      <c r="I12" s="77" t="s">
        <v>91</v>
      </c>
      <c r="J12" s="110">
        <f ca="1" t="shared" si="0"/>
      </c>
      <c r="K12" s="111" t="str">
        <f t="shared" si="1"/>
        <v>A010Supplying and Placing Base Course MaterialCW 3110-R13, E16m³</v>
      </c>
      <c r="L12" s="112">
        <f>MATCH(K12,'[1]Pay Items'!$K$1:$K$503,0)</f>
        <v>21</v>
      </c>
      <c r="M12" s="113" t="str">
        <f ca="1" t="shared" si="5"/>
        <v>,0</v>
      </c>
      <c r="N12" s="113" t="str">
        <f ca="1" t="shared" si="2"/>
        <v>C2</v>
      </c>
      <c r="O12" s="113" t="str">
        <f ca="1" t="shared" si="3"/>
        <v>C2</v>
      </c>
    </row>
    <row r="13" spans="1:15" s="74" customFormat="1" ht="43.5" customHeight="1">
      <c r="A13" s="75" t="s">
        <v>103</v>
      </c>
      <c r="B13" s="76" t="s">
        <v>75</v>
      </c>
      <c r="C13" s="53" t="s">
        <v>104</v>
      </c>
      <c r="D13" s="54" t="s">
        <v>102</v>
      </c>
      <c r="E13" s="55" t="s">
        <v>31</v>
      </c>
      <c r="F13" s="143">
        <v>20200</v>
      </c>
      <c r="G13" s="57"/>
      <c r="H13" s="58">
        <f t="shared" si="4"/>
        <v>0</v>
      </c>
      <c r="I13" s="77"/>
      <c r="J13" s="110">
        <f ca="1" t="shared" si="0"/>
      </c>
      <c r="K13" s="111" t="str">
        <f t="shared" si="1"/>
        <v>A022Separation Geotextile FabricCW 3130-R3m²</v>
      </c>
      <c r="L13" s="112">
        <f>MATCH(K13,'[1]Pay Items'!$K$1:$K$503,0)</f>
        <v>34</v>
      </c>
      <c r="M13" s="113" t="str">
        <f ca="1" t="shared" si="5"/>
        <v>,0</v>
      </c>
      <c r="N13" s="113" t="str">
        <f ca="1" t="shared" si="2"/>
        <v>C2</v>
      </c>
      <c r="O13" s="113" t="str">
        <f ca="1" t="shared" si="3"/>
        <v>C2</v>
      </c>
    </row>
    <row r="14" spans="1:15" s="81" customFormat="1" ht="43.5" customHeight="1">
      <c r="A14" s="75" t="s">
        <v>105</v>
      </c>
      <c r="B14" s="76" t="s">
        <v>77</v>
      </c>
      <c r="C14" s="53" t="s">
        <v>107</v>
      </c>
      <c r="D14" s="54" t="s">
        <v>108</v>
      </c>
      <c r="E14" s="55" t="s">
        <v>31</v>
      </c>
      <c r="F14" s="143">
        <v>800</v>
      </c>
      <c r="G14" s="57"/>
      <c r="H14" s="58">
        <f t="shared" si="4"/>
        <v>0</v>
      </c>
      <c r="I14" s="77"/>
      <c r="J14" s="110">
        <f ca="1" t="shared" si="0"/>
      </c>
      <c r="K14" s="111" t="str">
        <f t="shared" si="1"/>
        <v>A022ASupply and Install GeogridCW 3135-R1m²</v>
      </c>
      <c r="L14" s="112">
        <f>MATCH(K14,'[1]Pay Items'!$K$1:$K$503,0)</f>
        <v>36</v>
      </c>
      <c r="M14" s="113" t="str">
        <f ca="1" t="shared" si="5"/>
        <v>,0</v>
      </c>
      <c r="N14" s="113" t="str">
        <f ca="1" t="shared" si="2"/>
        <v>C2</v>
      </c>
      <c r="O14" s="113" t="str">
        <f ca="1" t="shared" si="3"/>
        <v>C2</v>
      </c>
    </row>
    <row r="15" spans="1:15" s="92" customFormat="1" ht="30" customHeight="1">
      <c r="A15" s="72" t="s">
        <v>244</v>
      </c>
      <c r="B15" s="76" t="s">
        <v>78</v>
      </c>
      <c r="C15" s="53" t="s">
        <v>245</v>
      </c>
      <c r="D15" s="54" t="s">
        <v>110</v>
      </c>
      <c r="E15" s="55" t="s">
        <v>31</v>
      </c>
      <c r="F15" s="143">
        <v>17900</v>
      </c>
      <c r="G15" s="57"/>
      <c r="H15" s="58">
        <f t="shared" si="4"/>
        <v>0</v>
      </c>
      <c r="I15" s="88"/>
      <c r="J15" s="110">
        <f ca="1" t="shared" si="0"/>
      </c>
      <c r="K15" s="111" t="str">
        <f t="shared" si="1"/>
        <v>A023Preparation of Existing RoadwayCW 3150-R4m²</v>
      </c>
      <c r="L15" s="112">
        <f>MATCH(K15,'[1]Pay Items'!$K$1:$K$503,0)</f>
        <v>37</v>
      </c>
      <c r="M15" s="113" t="str">
        <f ca="1" t="shared" si="5"/>
        <v>,0</v>
      </c>
      <c r="N15" s="113" t="str">
        <f ca="1" t="shared" si="2"/>
        <v>C2</v>
      </c>
      <c r="O15" s="113" t="str">
        <f ca="1" t="shared" si="3"/>
        <v>C2</v>
      </c>
    </row>
    <row r="16" spans="1:15" s="74" customFormat="1" ht="30" customHeight="1">
      <c r="A16" s="72" t="s">
        <v>112</v>
      </c>
      <c r="B16" s="76" t="s">
        <v>80</v>
      </c>
      <c r="C16" s="53" t="s">
        <v>114</v>
      </c>
      <c r="D16" s="54" t="s">
        <v>115</v>
      </c>
      <c r="E16" s="55" t="s">
        <v>29</v>
      </c>
      <c r="F16" s="143">
        <v>8200</v>
      </c>
      <c r="G16" s="57"/>
      <c r="H16" s="58">
        <f t="shared" si="4"/>
        <v>0</v>
      </c>
      <c r="I16" s="77"/>
      <c r="J16" s="110">
        <f ca="1" t="shared" si="0"/>
      </c>
      <c r="K16" s="111" t="str">
        <f t="shared" si="1"/>
        <v>A027Topsoil ExcavationCW 3170-R3m³</v>
      </c>
      <c r="L16" s="112">
        <f>MATCH(K16,'[1]Pay Items'!$K$1:$K$503,0)</f>
        <v>41</v>
      </c>
      <c r="M16" s="113" t="str">
        <f ca="1" t="shared" si="5"/>
        <v>,0</v>
      </c>
      <c r="N16" s="113" t="str">
        <f ca="1" t="shared" si="2"/>
        <v>C2</v>
      </c>
      <c r="O16" s="113" t="str">
        <f ca="1" t="shared" si="3"/>
        <v>C2</v>
      </c>
    </row>
    <row r="17" spans="1:15" s="74" customFormat="1" ht="43.5" customHeight="1">
      <c r="A17" s="72" t="s">
        <v>117</v>
      </c>
      <c r="B17" s="76" t="s">
        <v>88</v>
      </c>
      <c r="C17" s="53" t="s">
        <v>119</v>
      </c>
      <c r="D17" s="54" t="s">
        <v>115</v>
      </c>
      <c r="E17" s="55" t="s">
        <v>29</v>
      </c>
      <c r="F17" s="143">
        <v>17500</v>
      </c>
      <c r="G17" s="57"/>
      <c r="H17" s="58">
        <f t="shared" si="4"/>
        <v>0</v>
      </c>
      <c r="I17" s="77"/>
      <c r="J17" s="110">
        <f ca="1" t="shared" si="0"/>
      </c>
      <c r="K17" s="111" t="str">
        <f t="shared" si="1"/>
        <v>A029Common Excavation- Unsuitable site materialCW 3170-R3m³</v>
      </c>
      <c r="L17" s="112">
        <f>MATCH(K17,'[1]Pay Items'!$K$1:$K$503,0)</f>
        <v>43</v>
      </c>
      <c r="M17" s="113" t="str">
        <f ca="1" t="shared" si="5"/>
        <v>,0</v>
      </c>
      <c r="N17" s="113" t="str">
        <f ca="1" t="shared" si="2"/>
        <v>C2</v>
      </c>
      <c r="O17" s="113" t="str">
        <f ca="1" t="shared" si="3"/>
        <v>C2</v>
      </c>
    </row>
    <row r="18" spans="1:15" ht="36" customHeight="1">
      <c r="A18" s="20"/>
      <c r="B18" s="17"/>
      <c r="C18" s="32" t="s">
        <v>17</v>
      </c>
      <c r="D18" s="11"/>
      <c r="E18" s="8"/>
      <c r="F18" s="142"/>
      <c r="G18" s="99"/>
      <c r="H18" s="116"/>
      <c r="J18" s="110" t="str">
        <f ca="1" t="shared" si="0"/>
        <v>LOCKED</v>
      </c>
      <c r="K18" s="111" t="str">
        <f t="shared" si="1"/>
        <v>ROADWORKS - RENEWALS</v>
      </c>
      <c r="L18" s="112" t="e">
        <f>MATCH(K18,'[1]Pay Items'!$K$1:$K$503,0)</f>
        <v>#N/A</v>
      </c>
      <c r="M18" s="113" t="str">
        <f ca="1" t="shared" si="5"/>
        <v>,0</v>
      </c>
      <c r="N18" s="113" t="str">
        <f ca="1" t="shared" si="2"/>
        <v>C2</v>
      </c>
      <c r="O18" s="113" t="str">
        <f ca="1" t="shared" si="3"/>
        <v>C2</v>
      </c>
    </row>
    <row r="19" spans="1:15" s="78" customFormat="1" ht="30" customHeight="1">
      <c r="A19" s="69" t="s">
        <v>55</v>
      </c>
      <c r="B19" s="76" t="s">
        <v>89</v>
      </c>
      <c r="C19" s="53" t="s">
        <v>57</v>
      </c>
      <c r="D19" s="54" t="s">
        <v>72</v>
      </c>
      <c r="E19" s="55"/>
      <c r="F19" s="143"/>
      <c r="G19" s="99"/>
      <c r="H19" s="58"/>
      <c r="I19" s="77"/>
      <c r="J19" s="110" t="str">
        <f ca="1" t="shared" si="0"/>
        <v>LOCKED</v>
      </c>
      <c r="K19" s="111" t="str">
        <f t="shared" si="1"/>
        <v>B001Pavement RemovalCW 3110-R13</v>
      </c>
      <c r="L19" s="112">
        <f>MATCH(K19,'[1]Pay Items'!$K$1:$K$503,0)</f>
        <v>51</v>
      </c>
      <c r="M19" s="113" t="str">
        <f ca="1" t="shared" si="5"/>
        <v>,0</v>
      </c>
      <c r="N19" s="113" t="str">
        <f ca="1" t="shared" si="2"/>
        <v>C2</v>
      </c>
      <c r="O19" s="113" t="str">
        <f ca="1" t="shared" si="3"/>
        <v>C2</v>
      </c>
    </row>
    <row r="20" spans="1:15" s="74" customFormat="1" ht="30" customHeight="1">
      <c r="A20" s="69" t="s">
        <v>66</v>
      </c>
      <c r="B20" s="52" t="s">
        <v>32</v>
      </c>
      <c r="C20" s="53" t="s">
        <v>67</v>
      </c>
      <c r="D20" s="54" t="s">
        <v>2</v>
      </c>
      <c r="E20" s="55" t="s">
        <v>31</v>
      </c>
      <c r="F20" s="143">
        <v>12900</v>
      </c>
      <c r="G20" s="57"/>
      <c r="H20" s="58">
        <f>ROUND(G20*F20,2)</f>
        <v>0</v>
      </c>
      <c r="I20" s="79"/>
      <c r="J20" s="110">
        <f ca="1" t="shared" si="0"/>
      </c>
      <c r="K20" s="111" t="str">
        <f t="shared" si="1"/>
        <v>B003Asphalt Pavementm²</v>
      </c>
      <c r="L20" s="112">
        <f>MATCH(K20,'[1]Pay Items'!$K$1:$K$503,0)</f>
        <v>53</v>
      </c>
      <c r="M20" s="113" t="str">
        <f ca="1" t="shared" si="5"/>
        <v>,0</v>
      </c>
      <c r="N20" s="113" t="str">
        <f ca="1" t="shared" si="2"/>
        <v>C2</v>
      </c>
      <c r="O20" s="113" t="str">
        <f ca="1" t="shared" si="3"/>
        <v>C2</v>
      </c>
    </row>
    <row r="21" spans="1:15" s="78" customFormat="1" ht="30" customHeight="1">
      <c r="A21" s="69" t="s">
        <v>126</v>
      </c>
      <c r="B21" s="76" t="s">
        <v>92</v>
      </c>
      <c r="C21" s="53" t="s">
        <v>127</v>
      </c>
      <c r="D21" s="54" t="s">
        <v>128</v>
      </c>
      <c r="E21" s="55"/>
      <c r="F21" s="143"/>
      <c r="G21" s="80"/>
      <c r="H21" s="58"/>
      <c r="I21" s="77"/>
      <c r="J21" s="110" t="str">
        <f ca="1" t="shared" si="0"/>
        <v>LOCKED</v>
      </c>
      <c r="K21" s="111" t="str">
        <f t="shared" si="1"/>
        <v>B126rConcrete Curb RemovalCW 3240-R8</v>
      </c>
      <c r="L21" s="112">
        <f>MATCH(K21,'[1]Pay Items'!$K$1:$K$503,0)</f>
        <v>185</v>
      </c>
      <c r="M21" s="113" t="str">
        <f ca="1" t="shared" si="5"/>
        <v>,0</v>
      </c>
      <c r="N21" s="113" t="str">
        <f ca="1">CELL("format",$G21)</f>
        <v>G</v>
      </c>
      <c r="O21" s="113" t="str">
        <f ca="1" t="shared" si="3"/>
        <v>C2</v>
      </c>
    </row>
    <row r="22" spans="1:15" s="74" customFormat="1" ht="30" customHeight="1">
      <c r="A22" s="69" t="s">
        <v>129</v>
      </c>
      <c r="B22" s="52" t="s">
        <v>32</v>
      </c>
      <c r="C22" s="53" t="s">
        <v>130</v>
      </c>
      <c r="D22" s="54"/>
      <c r="E22" s="55" t="s">
        <v>41</v>
      </c>
      <c r="F22" s="143">
        <v>250</v>
      </c>
      <c r="G22" s="57"/>
      <c r="H22" s="58">
        <f>ROUND(G22*F22,2)</f>
        <v>0</v>
      </c>
      <c r="I22" s="77"/>
      <c r="J22" s="110">
        <f ca="1" t="shared" si="0"/>
      </c>
      <c r="K22" s="111" t="str">
        <f t="shared" si="1"/>
        <v>B128rModified Barrier (Integral)m</v>
      </c>
      <c r="L22" s="112">
        <f>MATCH(K22,'[1]Pay Items'!$K$1:$K$503,0)</f>
        <v>187</v>
      </c>
      <c r="M22" s="113" t="str">
        <f ca="1" t="shared" si="5"/>
        <v>,0</v>
      </c>
      <c r="N22" s="113" t="str">
        <f ca="1" t="shared" si="2"/>
        <v>C2</v>
      </c>
      <c r="O22" s="113" t="str">
        <f ca="1" t="shared" si="3"/>
        <v>C2</v>
      </c>
    </row>
    <row r="23" spans="1:15" s="78" customFormat="1" ht="30" customHeight="1">
      <c r="A23" s="69" t="s">
        <v>139</v>
      </c>
      <c r="B23" s="76" t="s">
        <v>93</v>
      </c>
      <c r="C23" s="53" t="s">
        <v>140</v>
      </c>
      <c r="D23" s="54" t="s">
        <v>141</v>
      </c>
      <c r="E23" s="55"/>
      <c r="F23" s="143"/>
      <c r="G23" s="80"/>
      <c r="H23" s="58"/>
      <c r="I23" s="77"/>
      <c r="J23" s="110" t="str">
        <f ca="1" t="shared" si="0"/>
        <v>LOCKED</v>
      </c>
      <c r="K23" s="111" t="str">
        <f t="shared" si="1"/>
        <v>B200Planing of PavementCW 3450-R5</v>
      </c>
      <c r="L23" s="112">
        <f>MATCH(K23,'[1]Pay Items'!$K$1:$K$503,0)</f>
        <v>269</v>
      </c>
      <c r="M23" s="113" t="str">
        <f ca="1" t="shared" si="5"/>
        <v>,0</v>
      </c>
      <c r="N23" s="113" t="str">
        <f ca="1" t="shared" si="2"/>
        <v>G</v>
      </c>
      <c r="O23" s="113" t="str">
        <f ca="1" t="shared" si="3"/>
        <v>C2</v>
      </c>
    </row>
    <row r="24" spans="1:15" s="74" customFormat="1" ht="30" customHeight="1">
      <c r="A24" s="69" t="s">
        <v>142</v>
      </c>
      <c r="B24" s="52" t="s">
        <v>32</v>
      </c>
      <c r="C24" s="53" t="s">
        <v>143</v>
      </c>
      <c r="D24" s="54" t="s">
        <v>2</v>
      </c>
      <c r="E24" s="55" t="s">
        <v>31</v>
      </c>
      <c r="F24" s="143">
        <v>500</v>
      </c>
      <c r="G24" s="57"/>
      <c r="H24" s="58">
        <f>ROUND(G24*F24,2)</f>
        <v>0</v>
      </c>
      <c r="I24" s="77"/>
      <c r="J24" s="110">
        <f ca="1" t="shared" si="0"/>
      </c>
      <c r="K24" s="111" t="str">
        <f t="shared" si="1"/>
        <v>B2010 - 50 mm Depth (Asphalt)m²</v>
      </c>
      <c r="L24" s="112">
        <f>MATCH(K24,'[1]Pay Items'!$K$1:$K$503,0)</f>
        <v>270</v>
      </c>
      <c r="M24" s="113" t="str">
        <f ca="1" t="shared" si="5"/>
        <v>,0</v>
      </c>
      <c r="N24" s="113" t="str">
        <f ca="1" t="shared" si="2"/>
        <v>C2</v>
      </c>
      <c r="O24" s="113" t="str">
        <f ca="1" t="shared" si="3"/>
        <v>C2</v>
      </c>
    </row>
    <row r="25" spans="1:15" ht="36" customHeight="1">
      <c r="A25" s="20"/>
      <c r="B25" s="7"/>
      <c r="C25" s="32" t="s">
        <v>159</v>
      </c>
      <c r="D25" s="11"/>
      <c r="E25" s="10"/>
      <c r="F25" s="142"/>
      <c r="G25" s="99"/>
      <c r="H25" s="116"/>
      <c r="J25" s="110" t="str">
        <f ca="1" t="shared" si="0"/>
        <v>LOCKED</v>
      </c>
      <c r="K25" s="111" t="str">
        <f t="shared" si="1"/>
        <v>ROADWORK - NEW CONSTRUCTION</v>
      </c>
      <c r="L25" s="112">
        <f>MATCH(K25,'[1]Pay Items'!$K$1:$K$503,0)</f>
        <v>283</v>
      </c>
      <c r="M25" s="113" t="str">
        <f ca="1" t="shared" si="5"/>
        <v>,0</v>
      </c>
      <c r="N25" s="113" t="str">
        <f ca="1" t="shared" si="2"/>
        <v>C2</v>
      </c>
      <c r="O25" s="113" t="str">
        <f ca="1" t="shared" si="3"/>
        <v>C2</v>
      </c>
    </row>
    <row r="26" spans="1:15" s="78" customFormat="1" ht="43.5" customHeight="1">
      <c r="A26" s="72" t="s">
        <v>47</v>
      </c>
      <c r="B26" s="76" t="s">
        <v>94</v>
      </c>
      <c r="C26" s="53" t="s">
        <v>48</v>
      </c>
      <c r="D26" s="54" t="s">
        <v>136</v>
      </c>
      <c r="E26" s="55"/>
      <c r="F26" s="144"/>
      <c r="G26" s="80"/>
      <c r="H26" s="70"/>
      <c r="I26" s="77"/>
      <c r="J26" s="110" t="str">
        <f ca="1" t="shared" si="0"/>
        <v>LOCKED</v>
      </c>
      <c r="K26" s="111" t="str">
        <f t="shared" si="1"/>
        <v>C032Concrete Curbs, Curb and Gutter, and Splash StripsCW 3310-R14</v>
      </c>
      <c r="L26" s="112">
        <f>MATCH(K26,'[1]Pay Items'!$K$1:$K$503,0)</f>
        <v>315</v>
      </c>
      <c r="M26" s="113" t="str">
        <f ca="1" t="shared" si="5"/>
        <v>,0</v>
      </c>
      <c r="N26" s="113" t="str">
        <f ca="1" t="shared" si="2"/>
        <v>G</v>
      </c>
      <c r="O26" s="113" t="str">
        <f ca="1" t="shared" si="3"/>
        <v>C2</v>
      </c>
    </row>
    <row r="27" spans="1:15" s="74" customFormat="1" ht="43.5" customHeight="1">
      <c r="A27" s="72" t="s">
        <v>146</v>
      </c>
      <c r="B27" s="52" t="s">
        <v>32</v>
      </c>
      <c r="C27" s="53" t="s">
        <v>232</v>
      </c>
      <c r="D27" s="54" t="s">
        <v>132</v>
      </c>
      <c r="E27" s="55" t="s">
        <v>41</v>
      </c>
      <c r="F27" s="143">
        <v>250</v>
      </c>
      <c r="G27" s="57"/>
      <c r="H27" s="58">
        <f>ROUND(G27*F27,2)</f>
        <v>0</v>
      </c>
      <c r="I27" s="77" t="s">
        <v>131</v>
      </c>
      <c r="J27" s="110">
        <f ca="1" t="shared" si="0"/>
      </c>
      <c r="K27" s="111" t="str">
        <f t="shared" si="1"/>
        <v>C036Construction of Modified Barrier (180 mm ht, Dowelled)SD-203Bm</v>
      </c>
      <c r="L27" s="112" t="e">
        <f>MATCH(K27,'[1]Pay Items'!$K$1:$K$503,0)</f>
        <v>#N/A</v>
      </c>
      <c r="M27" s="113" t="str">
        <f ca="1" t="shared" si="5"/>
        <v>,0</v>
      </c>
      <c r="N27" s="113" t="str">
        <f ca="1" t="shared" si="2"/>
        <v>C2</v>
      </c>
      <c r="O27" s="113" t="str">
        <f ca="1" t="shared" si="3"/>
        <v>C2</v>
      </c>
    </row>
    <row r="28" spans="1:15" s="78" customFormat="1" ht="75" customHeight="1">
      <c r="A28" s="72" t="s">
        <v>149</v>
      </c>
      <c r="B28" s="52" t="s">
        <v>38</v>
      </c>
      <c r="C28" s="53" t="s">
        <v>191</v>
      </c>
      <c r="D28" s="54" t="s">
        <v>133</v>
      </c>
      <c r="E28" s="55" t="s">
        <v>41</v>
      </c>
      <c r="F28" s="144">
        <v>550</v>
      </c>
      <c r="G28" s="57"/>
      <c r="H28" s="58">
        <f>ROUND(G28*F28,2)</f>
        <v>0</v>
      </c>
      <c r="I28" s="77" t="s">
        <v>150</v>
      </c>
      <c r="J28" s="110">
        <f ca="1" t="shared" si="0"/>
      </c>
      <c r="K28" s="111" t="str">
        <f t="shared" si="1"/>
        <v>C039Construction of Curb and Gutter (180mm ht, Modified Barrier, Integral, 600 mm width, 150 mm Plain Concrete Pavement)SD-200 SD-203Bm</v>
      </c>
      <c r="L28" s="112" t="e">
        <f>MATCH(K28,'[1]Pay Items'!$K$1:$K$503,0)</f>
        <v>#N/A</v>
      </c>
      <c r="M28" s="113" t="str">
        <f ca="1" t="shared" si="5"/>
        <v>,0</v>
      </c>
      <c r="N28" s="113" t="str">
        <f ca="1" t="shared" si="2"/>
        <v>C2</v>
      </c>
      <c r="O28" s="113" t="str">
        <f ca="1" t="shared" si="3"/>
        <v>C2</v>
      </c>
    </row>
    <row r="29" spans="1:15" s="74" customFormat="1" ht="43.5" customHeight="1">
      <c r="A29" s="72" t="s">
        <v>153</v>
      </c>
      <c r="B29" s="76" t="s">
        <v>95</v>
      </c>
      <c r="C29" s="53" t="s">
        <v>154</v>
      </c>
      <c r="D29" s="54" t="s">
        <v>137</v>
      </c>
      <c r="F29" s="143"/>
      <c r="G29" s="80"/>
      <c r="H29" s="70"/>
      <c r="I29" s="77"/>
      <c r="J29" s="110" t="str">
        <f ca="1" t="shared" si="0"/>
        <v>LOCKED</v>
      </c>
      <c r="K29" s="111" t="str">
        <f t="shared" si="1"/>
        <v>C055Construction of Asphaltic Concrete PavementsCW 3410-R8</v>
      </c>
      <c r="L29" s="112">
        <f>MATCH(K29,'[1]Pay Items'!$K$1:$K$503,0)</f>
        <v>343</v>
      </c>
      <c r="M29" s="113" t="str">
        <f ca="1" t="shared" si="5"/>
        <v>,0</v>
      </c>
      <c r="N29" s="113" t="str">
        <f ca="1" t="shared" si="2"/>
        <v>G</v>
      </c>
      <c r="O29" s="113" t="str">
        <f ca="1" t="shared" si="3"/>
        <v>C2</v>
      </c>
    </row>
    <row r="30" spans="1:15" s="74" customFormat="1" ht="30" customHeight="1">
      <c r="A30" s="72" t="s">
        <v>155</v>
      </c>
      <c r="B30" s="52" t="s">
        <v>32</v>
      </c>
      <c r="C30" s="53" t="s">
        <v>44</v>
      </c>
      <c r="D30" s="54"/>
      <c r="E30" s="55"/>
      <c r="F30" s="143"/>
      <c r="G30" s="80"/>
      <c r="H30" s="70"/>
      <c r="I30" s="77"/>
      <c r="J30" s="110" t="str">
        <f ca="1" t="shared" si="0"/>
        <v>LOCKED</v>
      </c>
      <c r="K30" s="111" t="str">
        <f t="shared" si="1"/>
        <v>C056Main Line Paving</v>
      </c>
      <c r="L30" s="112">
        <f>MATCH(K30,'[1]Pay Items'!$K$1:$K$503,0)</f>
        <v>344</v>
      </c>
      <c r="M30" s="113" t="str">
        <f ca="1" t="shared" si="5"/>
        <v>,0</v>
      </c>
      <c r="N30" s="113" t="str">
        <f ca="1" t="shared" si="2"/>
        <v>G</v>
      </c>
      <c r="O30" s="113" t="str">
        <f ca="1" t="shared" si="3"/>
        <v>C2</v>
      </c>
    </row>
    <row r="31" spans="1:15" s="74" customFormat="1" ht="30" customHeight="1">
      <c r="A31" s="72" t="s">
        <v>156</v>
      </c>
      <c r="B31" s="59" t="s">
        <v>123</v>
      </c>
      <c r="C31" s="53" t="s">
        <v>138</v>
      </c>
      <c r="D31" s="54"/>
      <c r="E31" s="55" t="s">
        <v>33</v>
      </c>
      <c r="F31" s="143">
        <v>7950</v>
      </c>
      <c r="G31" s="57"/>
      <c r="H31" s="58">
        <f>ROUND(G31*F31,2)</f>
        <v>0</v>
      </c>
      <c r="I31" s="77"/>
      <c r="J31" s="110">
        <f ca="1" t="shared" si="0"/>
      </c>
      <c r="K31" s="111" t="str">
        <f t="shared" si="1"/>
        <v>C058Type IAtonne</v>
      </c>
      <c r="L31" s="112">
        <f>MATCH(K31,'[1]Pay Items'!$K$1:$K$503,0)</f>
        <v>345</v>
      </c>
      <c r="M31" s="113" t="str">
        <f ca="1" t="shared" si="5"/>
        <v>,0</v>
      </c>
      <c r="N31" s="113" t="str">
        <f ca="1" t="shared" si="2"/>
        <v>C2</v>
      </c>
      <c r="O31" s="113" t="str">
        <f ca="1" t="shared" si="3"/>
        <v>C2</v>
      </c>
    </row>
    <row r="32" spans="1:15" s="74" customFormat="1" ht="30" customHeight="1">
      <c r="A32" s="72" t="s">
        <v>157</v>
      </c>
      <c r="B32" s="52" t="s">
        <v>38</v>
      </c>
      <c r="C32" s="53" t="s">
        <v>64</v>
      </c>
      <c r="D32" s="54"/>
      <c r="E32" s="55"/>
      <c r="F32" s="143"/>
      <c r="G32" s="80"/>
      <c r="H32" s="70"/>
      <c r="I32" s="77"/>
      <c r="J32" s="110" t="str">
        <f ca="1" t="shared" si="0"/>
        <v>LOCKED</v>
      </c>
      <c r="K32" s="111" t="str">
        <f t="shared" si="1"/>
        <v>C059Tie-ins and Approaches</v>
      </c>
      <c r="L32" s="112">
        <f>MATCH(K32,'[1]Pay Items'!$K$1:$K$503,0)</f>
        <v>347</v>
      </c>
      <c r="M32" s="113" t="str">
        <f ca="1" t="shared" si="5"/>
        <v>,0</v>
      </c>
      <c r="N32" s="113" t="str">
        <f ca="1" t="shared" si="2"/>
        <v>G</v>
      </c>
      <c r="O32" s="113" t="str">
        <f ca="1" t="shared" si="3"/>
        <v>C2</v>
      </c>
    </row>
    <row r="33" spans="1:15" s="74" customFormat="1" ht="30" customHeight="1">
      <c r="A33" s="72" t="s">
        <v>158</v>
      </c>
      <c r="B33" s="60" t="s">
        <v>123</v>
      </c>
      <c r="C33" s="61" t="s">
        <v>138</v>
      </c>
      <c r="D33" s="62"/>
      <c r="E33" s="63" t="s">
        <v>33</v>
      </c>
      <c r="F33" s="145">
        <v>10</v>
      </c>
      <c r="G33" s="64"/>
      <c r="H33" s="65">
        <f>ROUND(G33*F33,2)</f>
        <v>0</v>
      </c>
      <c r="I33" s="77"/>
      <c r="J33" s="110">
        <f ca="1" t="shared" si="0"/>
      </c>
      <c r="K33" s="111" t="str">
        <f t="shared" si="1"/>
        <v>C060Type IAtonne</v>
      </c>
      <c r="L33" s="112">
        <f>MATCH(K33,'[1]Pay Items'!$K$1:$K$503,0)</f>
        <v>348</v>
      </c>
      <c r="M33" s="113" t="str">
        <f ca="1" t="shared" si="5"/>
        <v>,0</v>
      </c>
      <c r="N33" s="113" t="str">
        <f ca="1" t="shared" si="2"/>
        <v>C2</v>
      </c>
      <c r="O33" s="113" t="str">
        <f ca="1" t="shared" si="3"/>
        <v>C2</v>
      </c>
    </row>
    <row r="34" spans="1:15" ht="48" customHeight="1">
      <c r="A34" s="20"/>
      <c r="B34" s="7"/>
      <c r="C34" s="32" t="s">
        <v>19</v>
      </c>
      <c r="D34" s="11"/>
      <c r="E34" s="10"/>
      <c r="F34" s="142"/>
      <c r="G34" s="99"/>
      <c r="H34" s="116"/>
      <c r="J34" s="110" t="str">
        <f ca="1" t="shared" si="0"/>
        <v>LOCKED</v>
      </c>
      <c r="K34" s="111" t="str">
        <f t="shared" si="1"/>
        <v>ASSOCIATED DRAINAGE AND UNDERGROUND WORKS</v>
      </c>
      <c r="L34" s="112">
        <f>MATCH(K34,'[1]Pay Items'!$K$1:$K$503,0)</f>
        <v>362</v>
      </c>
      <c r="M34" s="113" t="str">
        <f ca="1" t="shared" si="5"/>
        <v>,0</v>
      </c>
      <c r="N34" s="113" t="str">
        <f ca="1" t="shared" si="2"/>
        <v>C2</v>
      </c>
      <c r="O34" s="113" t="str">
        <f ca="1" t="shared" si="3"/>
        <v>C2</v>
      </c>
    </row>
    <row r="35" spans="1:15" s="89" customFormat="1" ht="30" customHeight="1">
      <c r="A35" s="72" t="s">
        <v>160</v>
      </c>
      <c r="B35" s="76" t="s">
        <v>96</v>
      </c>
      <c r="C35" s="53" t="s">
        <v>161</v>
      </c>
      <c r="D35" s="54" t="s">
        <v>162</v>
      </c>
      <c r="E35" s="55"/>
      <c r="F35" s="144"/>
      <c r="G35" s="80"/>
      <c r="H35" s="70"/>
      <c r="I35" s="88"/>
      <c r="J35" s="110" t="str">
        <f ca="1" t="shared" si="0"/>
        <v>LOCKED</v>
      </c>
      <c r="K35" s="111" t="str">
        <f t="shared" si="1"/>
        <v>E003Catch BasinCW 2130-R12</v>
      </c>
      <c r="L35" s="112">
        <f>MATCH(K35,'[1]Pay Items'!$K$1:$K$503,0)</f>
        <v>365</v>
      </c>
      <c r="M35" s="113" t="str">
        <f ca="1" t="shared" si="5"/>
        <v>,0</v>
      </c>
      <c r="N35" s="113" t="str">
        <f ca="1" t="shared" si="2"/>
        <v>G</v>
      </c>
      <c r="O35" s="113" t="str">
        <f ca="1" t="shared" si="3"/>
        <v>C2</v>
      </c>
    </row>
    <row r="36" spans="1:15" s="89" customFormat="1" ht="30" customHeight="1">
      <c r="A36" s="72" t="s">
        <v>163</v>
      </c>
      <c r="B36" s="52" t="s">
        <v>32</v>
      </c>
      <c r="C36" s="53" t="s">
        <v>243</v>
      </c>
      <c r="D36" s="54"/>
      <c r="E36" s="55" t="s">
        <v>36</v>
      </c>
      <c r="F36" s="144">
        <v>2</v>
      </c>
      <c r="G36" s="57"/>
      <c r="H36" s="58">
        <f>ROUND(G36*F36,2)</f>
        <v>0</v>
      </c>
      <c r="I36" s="88" t="s">
        <v>164</v>
      </c>
      <c r="J36" s="110">
        <f ca="1" t="shared" si="0"/>
      </c>
      <c r="K36" s="111" t="str">
        <f t="shared" si="1"/>
        <v>E004SD-024, 1800 mm deepeach</v>
      </c>
      <c r="L36" s="112" t="e">
        <f>MATCH(K36,'[1]Pay Items'!$K$1:$K$503,0)</f>
        <v>#N/A</v>
      </c>
      <c r="M36" s="113" t="str">
        <f ca="1" t="shared" si="5"/>
        <v>,0</v>
      </c>
      <c r="N36" s="113" t="str">
        <f ca="1" t="shared" si="2"/>
        <v>C2</v>
      </c>
      <c r="O36" s="113" t="str">
        <f ca="1" t="shared" si="3"/>
        <v>C2</v>
      </c>
    </row>
    <row r="37" spans="1:15" s="74" customFormat="1" ht="30" customHeight="1">
      <c r="A37" s="72" t="s">
        <v>165</v>
      </c>
      <c r="B37" s="76" t="s">
        <v>97</v>
      </c>
      <c r="C37" s="53" t="s">
        <v>166</v>
      </c>
      <c r="D37" s="54" t="s">
        <v>162</v>
      </c>
      <c r="E37" s="55"/>
      <c r="F37" s="144"/>
      <c r="G37" s="80"/>
      <c r="H37" s="70"/>
      <c r="I37" s="77"/>
      <c r="J37" s="110" t="str">
        <f ca="1" t="shared" si="0"/>
        <v>LOCKED</v>
      </c>
      <c r="K37" s="111" t="str">
        <f t="shared" si="1"/>
        <v>E008Sewer ServiceCW 2130-R12</v>
      </c>
      <c r="L37" s="112">
        <f>MATCH(K37,'[1]Pay Items'!$K$1:$K$503,0)</f>
        <v>375</v>
      </c>
      <c r="M37" s="113" t="str">
        <f ca="1" t="shared" si="5"/>
        <v>,0</v>
      </c>
      <c r="N37" s="113" t="str">
        <f ca="1" t="shared" si="2"/>
        <v>G</v>
      </c>
      <c r="O37" s="113" t="str">
        <f ca="1" t="shared" si="3"/>
        <v>C2</v>
      </c>
    </row>
    <row r="38" spans="1:15" s="74" customFormat="1" ht="30" customHeight="1">
      <c r="A38" s="72" t="s">
        <v>167</v>
      </c>
      <c r="B38" s="52" t="s">
        <v>32</v>
      </c>
      <c r="C38" s="53" t="s">
        <v>193</v>
      </c>
      <c r="D38" s="54"/>
      <c r="E38" s="55"/>
      <c r="F38" s="144"/>
      <c r="G38" s="80"/>
      <c r="H38" s="70"/>
      <c r="I38" s="77" t="s">
        <v>168</v>
      </c>
      <c r="J38" s="110" t="str">
        <f aca="true" ca="1" t="shared" si="6" ref="J38:J74">IF(CELL("protect",$G38)=1,"LOCKED","")</f>
        <v>LOCKED</v>
      </c>
      <c r="K38" s="111" t="str">
        <f t="shared" si="1"/>
        <v>E009300 mm, PVC DR35 Land Drainage Sewer</v>
      </c>
      <c r="L38" s="112" t="e">
        <f>MATCH(K38,'[1]Pay Items'!$K$1:$K$503,0)</f>
        <v>#N/A</v>
      </c>
      <c r="M38" s="113" t="str">
        <f ca="1" t="shared" si="5"/>
        <v>,0</v>
      </c>
      <c r="N38" s="113" t="str">
        <f ca="1" t="shared" si="2"/>
        <v>G</v>
      </c>
      <c r="O38" s="113" t="str">
        <f ca="1" t="shared" si="3"/>
        <v>C2</v>
      </c>
    </row>
    <row r="39" spans="1:15" s="74" customFormat="1" ht="43.5" customHeight="1">
      <c r="A39" s="72" t="s">
        <v>170</v>
      </c>
      <c r="B39" s="59" t="s">
        <v>123</v>
      </c>
      <c r="C39" s="53" t="s">
        <v>200</v>
      </c>
      <c r="D39" s="54"/>
      <c r="E39" s="55" t="s">
        <v>41</v>
      </c>
      <c r="F39" s="144">
        <v>30</v>
      </c>
      <c r="G39" s="57"/>
      <c r="H39" s="58">
        <f>ROUND(G39*F39,2)</f>
        <v>0</v>
      </c>
      <c r="I39" s="77" t="s">
        <v>171</v>
      </c>
      <c r="J39" s="110">
        <f ca="1" t="shared" si="6"/>
      </c>
      <c r="K39" s="111" t="str">
        <f t="shared" si="1"/>
        <v>E011Trenchless Installation, Class B Sand Bedding, Class 3 Backfillm</v>
      </c>
      <c r="L39" s="112" t="e">
        <f>MATCH(K39,'[1]Pay Items'!$K$1:$K$503,0)</f>
        <v>#N/A</v>
      </c>
      <c r="M39" s="113" t="str">
        <f ca="1" t="shared" si="5"/>
        <v>,0</v>
      </c>
      <c r="N39" s="113" t="str">
        <f ca="1" t="shared" si="2"/>
        <v>C2</v>
      </c>
      <c r="O39" s="113" t="str">
        <f ca="1" t="shared" si="3"/>
        <v>C2</v>
      </c>
    </row>
    <row r="40" spans="1:15" s="68" customFormat="1" ht="30" customHeight="1">
      <c r="A40" s="72" t="s">
        <v>167</v>
      </c>
      <c r="B40" s="52" t="s">
        <v>38</v>
      </c>
      <c r="C40" s="53" t="s">
        <v>194</v>
      </c>
      <c r="D40" s="54"/>
      <c r="E40" s="55"/>
      <c r="F40" s="144"/>
      <c r="G40" s="80"/>
      <c r="H40" s="70"/>
      <c r="I40" s="88" t="s">
        <v>168</v>
      </c>
      <c r="J40" s="110" t="str">
        <f ca="1" t="shared" si="6"/>
        <v>LOCKED</v>
      </c>
      <c r="K40" s="111" t="str">
        <f t="shared" si="1"/>
        <v>E009375 mm, PVC DR35 Land Drainage Sewer</v>
      </c>
      <c r="L40" s="112" t="e">
        <f>MATCH(K40,'[1]Pay Items'!$K$1:$K$503,0)</f>
        <v>#N/A</v>
      </c>
      <c r="M40" s="113" t="str">
        <f ca="1" t="shared" si="5"/>
        <v>,0</v>
      </c>
      <c r="N40" s="113" t="str">
        <f ca="1" t="shared" si="2"/>
        <v>G</v>
      </c>
      <c r="O40" s="113" t="str">
        <f ca="1" t="shared" si="3"/>
        <v>C2</v>
      </c>
    </row>
    <row r="41" spans="1:15" s="68" customFormat="1" ht="43.5" customHeight="1">
      <c r="A41" s="72" t="s">
        <v>170</v>
      </c>
      <c r="B41" s="59" t="s">
        <v>123</v>
      </c>
      <c r="C41" s="53" t="s">
        <v>200</v>
      </c>
      <c r="D41" s="54"/>
      <c r="E41" s="55" t="s">
        <v>41</v>
      </c>
      <c r="F41" s="144">
        <v>30</v>
      </c>
      <c r="G41" s="57"/>
      <c r="H41" s="58">
        <f>ROUND(G41*F41,2)</f>
        <v>0</v>
      </c>
      <c r="I41" s="88" t="s">
        <v>171</v>
      </c>
      <c r="J41" s="110">
        <f ca="1" t="shared" si="6"/>
      </c>
      <c r="K41" s="111" t="str">
        <f t="shared" si="1"/>
        <v>E011Trenchless Installation, Class B Sand Bedding, Class 3 Backfillm</v>
      </c>
      <c r="L41" s="112" t="e">
        <f>MATCH(K41,'[1]Pay Items'!$K$1:$K$503,0)</f>
        <v>#N/A</v>
      </c>
      <c r="M41" s="113" t="str">
        <f ca="1" t="shared" si="5"/>
        <v>,0</v>
      </c>
      <c r="N41" s="113" t="str">
        <f ca="1" t="shared" si="2"/>
        <v>C2</v>
      </c>
      <c r="O41" s="113" t="str">
        <f ca="1" t="shared" si="3"/>
        <v>C2</v>
      </c>
    </row>
    <row r="42" spans="1:15" s="68" customFormat="1" ht="30" customHeight="1">
      <c r="A42" s="72" t="s">
        <v>167</v>
      </c>
      <c r="B42" s="52" t="s">
        <v>42</v>
      </c>
      <c r="C42" s="53" t="s">
        <v>192</v>
      </c>
      <c r="D42" s="54"/>
      <c r="E42" s="55"/>
      <c r="F42" s="144"/>
      <c r="G42" s="80"/>
      <c r="H42" s="70"/>
      <c r="I42" s="88" t="s">
        <v>168</v>
      </c>
      <c r="J42" s="110" t="str">
        <f ca="1" t="shared" si="6"/>
        <v>LOCKED</v>
      </c>
      <c r="K42" s="111" t="str">
        <f t="shared" si="1"/>
        <v>E009750 mm, C76 Class IV Land Drainage Sewer</v>
      </c>
      <c r="L42" s="112" t="e">
        <f>MATCH(K42,'[1]Pay Items'!$K$1:$K$503,0)</f>
        <v>#N/A</v>
      </c>
      <c r="M42" s="113" t="str">
        <f ca="1" t="shared" si="5"/>
        <v>,0</v>
      </c>
      <c r="N42" s="113" t="str">
        <f ca="1" t="shared" si="2"/>
        <v>G</v>
      </c>
      <c r="O42" s="113" t="str">
        <f ca="1" t="shared" si="3"/>
        <v>C2</v>
      </c>
    </row>
    <row r="43" spans="1:15" s="68" customFormat="1" ht="43.5" customHeight="1">
      <c r="A43" s="72" t="s">
        <v>170</v>
      </c>
      <c r="B43" s="59" t="s">
        <v>123</v>
      </c>
      <c r="C43" s="53" t="s">
        <v>200</v>
      </c>
      <c r="D43" s="54"/>
      <c r="E43" s="55" t="s">
        <v>41</v>
      </c>
      <c r="F43" s="144">
        <v>45</v>
      </c>
      <c r="G43" s="57"/>
      <c r="H43" s="58">
        <f>ROUND(G43*F43,2)</f>
        <v>0</v>
      </c>
      <c r="I43" s="88" t="s">
        <v>171</v>
      </c>
      <c r="J43" s="110">
        <f ca="1" t="shared" si="6"/>
      </c>
      <c r="K43" s="111" t="str">
        <f t="shared" si="1"/>
        <v>E011Trenchless Installation, Class B Sand Bedding, Class 3 Backfillm</v>
      </c>
      <c r="L43" s="112" t="e">
        <f>MATCH(K43,'[1]Pay Items'!$K$1:$K$503,0)</f>
        <v>#N/A</v>
      </c>
      <c r="M43" s="113" t="str">
        <f ca="1" t="shared" si="5"/>
        <v>,0</v>
      </c>
      <c r="N43" s="113" t="str">
        <f ca="1" t="shared" si="2"/>
        <v>C2</v>
      </c>
      <c r="O43" s="113" t="str">
        <f ca="1" t="shared" si="3"/>
        <v>C2</v>
      </c>
    </row>
    <row r="44" spans="1:15" s="85" customFormat="1" ht="30" customHeight="1">
      <c r="A44" s="72" t="s">
        <v>172</v>
      </c>
      <c r="B44" s="76" t="s">
        <v>98</v>
      </c>
      <c r="C44" s="73" t="s">
        <v>173</v>
      </c>
      <c r="D44" s="54" t="s">
        <v>162</v>
      </c>
      <c r="E44" s="55"/>
      <c r="F44" s="144"/>
      <c r="G44" s="80"/>
      <c r="H44" s="70"/>
      <c r="I44" s="77"/>
      <c r="J44" s="110" t="str">
        <f ca="1" t="shared" si="6"/>
        <v>LOCKED</v>
      </c>
      <c r="K44" s="111" t="str">
        <f t="shared" si="1"/>
        <v>E032Connecting to Existing ManholeCW 2130-R12</v>
      </c>
      <c r="L44" s="112">
        <f>MATCH(K44,'[1]Pay Items'!$K$1:$K$503,0)</f>
        <v>399</v>
      </c>
      <c r="M44" s="113" t="str">
        <f ca="1" t="shared" si="5"/>
        <v>,0</v>
      </c>
      <c r="N44" s="113" t="str">
        <f ca="1" t="shared" si="2"/>
        <v>G</v>
      </c>
      <c r="O44" s="113" t="str">
        <f ca="1" t="shared" si="3"/>
        <v>C2</v>
      </c>
    </row>
    <row r="45" spans="1:15" s="85" customFormat="1" ht="30" customHeight="1">
      <c r="A45" s="72" t="s">
        <v>174</v>
      </c>
      <c r="B45" s="52" t="s">
        <v>32</v>
      </c>
      <c r="C45" s="73" t="s">
        <v>195</v>
      </c>
      <c r="D45" s="54"/>
      <c r="E45" s="55" t="s">
        <v>36</v>
      </c>
      <c r="F45" s="144">
        <v>1</v>
      </c>
      <c r="G45" s="57"/>
      <c r="H45" s="58">
        <f>ROUND(G45*F45,2)</f>
        <v>0</v>
      </c>
      <c r="I45" s="77" t="s">
        <v>175</v>
      </c>
      <c r="J45" s="110">
        <f ca="1" t="shared" si="6"/>
      </c>
      <c r="K45" s="111" t="str">
        <f t="shared" si="1"/>
        <v>E033300 mm Catch Basin Leadeach</v>
      </c>
      <c r="L45" s="112" t="e">
        <f>MATCH(K45,'[1]Pay Items'!$K$1:$K$503,0)</f>
        <v>#N/A</v>
      </c>
      <c r="M45" s="113" t="str">
        <f ca="1" t="shared" si="5"/>
        <v>,0</v>
      </c>
      <c r="N45" s="113" t="str">
        <f ca="1" t="shared" si="2"/>
        <v>C2</v>
      </c>
      <c r="O45" s="113" t="str">
        <f ca="1" t="shared" si="3"/>
        <v>C2</v>
      </c>
    </row>
    <row r="46" spans="1:15" s="90" customFormat="1" ht="30" customHeight="1">
      <c r="A46" s="72" t="s">
        <v>174</v>
      </c>
      <c r="B46" s="52" t="s">
        <v>38</v>
      </c>
      <c r="C46" s="73" t="s">
        <v>196</v>
      </c>
      <c r="D46" s="54"/>
      <c r="E46" s="55" t="s">
        <v>36</v>
      </c>
      <c r="F46" s="144">
        <v>1</v>
      </c>
      <c r="G46" s="57"/>
      <c r="H46" s="58">
        <f>ROUND(G46*F46,2)</f>
        <v>0</v>
      </c>
      <c r="I46" s="88" t="s">
        <v>175</v>
      </c>
      <c r="J46" s="110">
        <f ca="1" t="shared" si="6"/>
      </c>
      <c r="K46" s="111" t="str">
        <f t="shared" si="1"/>
        <v>E033375 mm Catch Basin Leadeach</v>
      </c>
      <c r="L46" s="112" t="e">
        <f>MATCH(K46,'[1]Pay Items'!$K$1:$K$503,0)</f>
        <v>#N/A</v>
      </c>
      <c r="M46" s="113" t="str">
        <f ca="1" t="shared" si="5"/>
        <v>,0</v>
      </c>
      <c r="N46" s="113" t="str">
        <f ca="1" t="shared" si="2"/>
        <v>C2</v>
      </c>
      <c r="O46" s="113" t="str">
        <f ca="1" t="shared" si="3"/>
        <v>C2</v>
      </c>
    </row>
    <row r="47" spans="1:15" s="90" customFormat="1" ht="30" customHeight="1">
      <c r="A47" s="72" t="s">
        <v>174</v>
      </c>
      <c r="B47" s="52" t="s">
        <v>42</v>
      </c>
      <c r="C47" s="73" t="s">
        <v>197</v>
      </c>
      <c r="D47" s="54"/>
      <c r="E47" s="55" t="s">
        <v>36</v>
      </c>
      <c r="F47" s="144">
        <v>1</v>
      </c>
      <c r="G47" s="57"/>
      <c r="H47" s="58">
        <f>ROUND(G47*F47,2)</f>
        <v>0</v>
      </c>
      <c r="I47" s="88" t="s">
        <v>175</v>
      </c>
      <c r="J47" s="110">
        <f ca="1" t="shared" si="6"/>
      </c>
      <c r="K47" s="111" t="str">
        <f t="shared" si="1"/>
        <v>E033750 mm Catch Basin Leadeach</v>
      </c>
      <c r="L47" s="112" t="e">
        <f>MATCH(K47,'[1]Pay Items'!$K$1:$K$503,0)</f>
        <v>#N/A</v>
      </c>
      <c r="M47" s="113" t="str">
        <f ca="1" t="shared" si="5"/>
        <v>,0</v>
      </c>
      <c r="N47" s="113" t="str">
        <f ca="1" t="shared" si="2"/>
        <v>C2</v>
      </c>
      <c r="O47" s="113" t="str">
        <f ca="1" t="shared" si="3"/>
        <v>C2</v>
      </c>
    </row>
    <row r="48" spans="1:15" s="78" customFormat="1" ht="39.75" customHeight="1">
      <c r="A48" s="72" t="s">
        <v>176</v>
      </c>
      <c r="B48" s="76" t="s">
        <v>99</v>
      </c>
      <c r="C48" s="53" t="s">
        <v>177</v>
      </c>
      <c r="D48" s="54" t="s">
        <v>162</v>
      </c>
      <c r="E48" s="55" t="s">
        <v>36</v>
      </c>
      <c r="F48" s="144">
        <v>3</v>
      </c>
      <c r="G48" s="57"/>
      <c r="H48" s="58">
        <f>ROUND(G48*F48,2)</f>
        <v>0</v>
      </c>
      <c r="I48" s="77"/>
      <c r="J48" s="110">
        <f ca="1" t="shared" si="6"/>
      </c>
      <c r="K48" s="111" t="str">
        <f t="shared" si="1"/>
        <v>E044Abandoning Existing Catch BasinsCW 2130-R12each</v>
      </c>
      <c r="L48" s="112">
        <f>MATCH(K48,'[1]Pay Items'!$K$1:$K$503,0)</f>
        <v>415</v>
      </c>
      <c r="M48" s="113" t="str">
        <f ca="1" t="shared" si="5"/>
        <v>,0</v>
      </c>
      <c r="N48" s="113" t="str">
        <f ca="1" t="shared" si="2"/>
        <v>C2</v>
      </c>
      <c r="O48" s="113" t="str">
        <f ca="1" t="shared" si="3"/>
        <v>C2</v>
      </c>
    </row>
    <row r="49" spans="1:15" s="85" customFormat="1" ht="30" customHeight="1">
      <c r="A49" s="72" t="s">
        <v>180</v>
      </c>
      <c r="B49" s="76" t="s">
        <v>100</v>
      </c>
      <c r="C49" s="73" t="s">
        <v>181</v>
      </c>
      <c r="D49" s="54" t="s">
        <v>178</v>
      </c>
      <c r="E49" s="55"/>
      <c r="F49" s="144"/>
      <c r="G49" s="80"/>
      <c r="H49" s="70"/>
      <c r="I49" s="77"/>
      <c r="J49" s="110" t="str">
        <f ca="1" t="shared" si="6"/>
        <v>LOCKED</v>
      </c>
      <c r="K49" s="111" t="str">
        <f t="shared" si="1"/>
        <v>E057iCorrugated Steel Pipe - InstallCW 3610-R3</v>
      </c>
      <c r="L49" s="112">
        <f>MATCH(K49,'[1]Pay Items'!$K$1:$K$503,0)</f>
        <v>429</v>
      </c>
      <c r="M49" s="113" t="str">
        <f ca="1" t="shared" si="5"/>
        <v>,0</v>
      </c>
      <c r="N49" s="113" t="str">
        <f ca="1" t="shared" si="2"/>
        <v>G</v>
      </c>
      <c r="O49" s="113" t="str">
        <f ca="1" t="shared" si="3"/>
        <v>C2</v>
      </c>
    </row>
    <row r="50" spans="1:15" s="74" customFormat="1" ht="30" customHeight="1">
      <c r="A50" s="72" t="s">
        <v>182</v>
      </c>
      <c r="B50" s="52" t="s">
        <v>32</v>
      </c>
      <c r="C50" s="53" t="s">
        <v>220</v>
      </c>
      <c r="D50" s="54"/>
      <c r="E50" s="55" t="s">
        <v>41</v>
      </c>
      <c r="F50" s="144">
        <v>55</v>
      </c>
      <c r="G50" s="57"/>
      <c r="H50" s="58">
        <f>ROUND(G50*F50,2)</f>
        <v>0</v>
      </c>
      <c r="I50" s="79" t="s">
        <v>179</v>
      </c>
      <c r="J50" s="110">
        <f ca="1" t="shared" si="6"/>
      </c>
      <c r="K50" s="111" t="str">
        <f t="shared" si="1"/>
        <v>E062i(300 mm, 1.6 mm gauge)m</v>
      </c>
      <c r="L50" s="112" t="e">
        <f>MATCH(K50,'[1]Pay Items'!$K$1:$K$503,0)</f>
        <v>#N/A</v>
      </c>
      <c r="M50" s="113" t="str">
        <f ca="1" t="shared" si="5"/>
        <v>,0</v>
      </c>
      <c r="N50" s="113" t="str">
        <f ca="1" t="shared" si="2"/>
        <v>C2</v>
      </c>
      <c r="O50" s="113" t="str">
        <f ca="1" t="shared" si="3"/>
        <v>C2</v>
      </c>
    </row>
    <row r="51" spans="1:15" s="68" customFormat="1" ht="30" customHeight="1">
      <c r="A51" s="72" t="s">
        <v>182</v>
      </c>
      <c r="B51" s="52" t="s">
        <v>38</v>
      </c>
      <c r="C51" s="53" t="s">
        <v>221</v>
      </c>
      <c r="D51" s="54"/>
      <c r="E51" s="55" t="s">
        <v>41</v>
      </c>
      <c r="F51" s="144">
        <v>20</v>
      </c>
      <c r="G51" s="57"/>
      <c r="H51" s="58">
        <f>ROUND(G51*F51,2)</f>
        <v>0</v>
      </c>
      <c r="I51" s="91" t="s">
        <v>179</v>
      </c>
      <c r="J51" s="110">
        <f ca="1" t="shared" si="6"/>
      </c>
      <c r="K51" s="111" t="str">
        <f t="shared" si="1"/>
        <v>E062i(450 mm, 1.6 mm gauge)m</v>
      </c>
      <c r="L51" s="112" t="e">
        <f>MATCH(K51,'[1]Pay Items'!$K$1:$K$503,0)</f>
        <v>#N/A</v>
      </c>
      <c r="M51" s="113" t="str">
        <f ca="1" t="shared" si="5"/>
        <v>,0</v>
      </c>
      <c r="N51" s="113" t="str">
        <f ca="1" t="shared" si="2"/>
        <v>C2</v>
      </c>
      <c r="O51" s="113" t="str">
        <f ca="1" t="shared" si="3"/>
        <v>C2</v>
      </c>
    </row>
    <row r="52" spans="1:15" s="74" customFormat="1" ht="30" customHeight="1">
      <c r="A52" s="72"/>
      <c r="B52" s="76" t="s">
        <v>101</v>
      </c>
      <c r="C52" s="53" t="s">
        <v>198</v>
      </c>
      <c r="D52" s="54"/>
      <c r="E52" s="55"/>
      <c r="F52" s="144"/>
      <c r="G52" s="99"/>
      <c r="H52" s="58"/>
      <c r="I52" s="86"/>
      <c r="J52" s="110" t="str">
        <f ca="1" t="shared" si="6"/>
        <v>LOCKED</v>
      </c>
      <c r="K52" s="111" t="str">
        <f t="shared" si="1"/>
        <v>Watermain</v>
      </c>
      <c r="L52" s="112" t="e">
        <f>MATCH(K52,'[1]Pay Items'!$K$1:$K$503,0)</f>
        <v>#N/A</v>
      </c>
      <c r="M52" s="113" t="str">
        <f ca="1" t="shared" si="5"/>
        <v>,0</v>
      </c>
      <c r="N52" s="113" t="str">
        <f ca="1" t="shared" si="2"/>
        <v>C2</v>
      </c>
      <c r="O52" s="113" t="str">
        <f ca="1" t="shared" si="3"/>
        <v>C2</v>
      </c>
    </row>
    <row r="53" spans="1:15" s="85" customFormat="1" ht="43.5" customHeight="1">
      <c r="A53" s="72"/>
      <c r="B53" s="52" t="s">
        <v>32</v>
      </c>
      <c r="C53" s="73" t="s">
        <v>233</v>
      </c>
      <c r="D53" s="54"/>
      <c r="E53" s="55"/>
      <c r="F53" s="144"/>
      <c r="G53" s="80"/>
      <c r="H53" s="70"/>
      <c r="I53" s="77"/>
      <c r="J53" s="110" t="str">
        <f ca="1" t="shared" si="6"/>
        <v>LOCKED</v>
      </c>
      <c r="K53" s="111" t="str">
        <f t="shared" si="1"/>
        <v>150 mm , PVC</v>
      </c>
      <c r="L53" s="112" t="e">
        <f>MATCH(K53,'[1]Pay Items'!$K$1:$K$503,0)</f>
        <v>#N/A</v>
      </c>
      <c r="M53" s="113" t="str">
        <f ca="1" t="shared" si="5"/>
        <v>,0</v>
      </c>
      <c r="N53" s="113" t="str">
        <f ca="1" t="shared" si="2"/>
        <v>G</v>
      </c>
      <c r="O53" s="113" t="str">
        <f ca="1" t="shared" si="3"/>
        <v>C2</v>
      </c>
    </row>
    <row r="54" spans="1:15" s="68" customFormat="1" ht="43.5" customHeight="1">
      <c r="A54" s="72"/>
      <c r="B54" s="59" t="s">
        <v>123</v>
      </c>
      <c r="C54" s="53" t="s">
        <v>199</v>
      </c>
      <c r="D54" s="54" t="s">
        <v>187</v>
      </c>
      <c r="E54" s="55" t="s">
        <v>41</v>
      </c>
      <c r="F54" s="144">
        <v>40</v>
      </c>
      <c r="G54" s="57"/>
      <c r="H54" s="58">
        <f>ROUND(G54*F54,2)</f>
        <v>0</v>
      </c>
      <c r="I54" s="88" t="s">
        <v>169</v>
      </c>
      <c r="J54" s="110">
        <f ca="1" t="shared" si="6"/>
      </c>
      <c r="K54" s="111" t="str">
        <f t="shared" si="1"/>
        <v>In a Trench, Class B Sand Bedding, Class 4 BackfillCW 2110m</v>
      </c>
      <c r="L54" s="112" t="e">
        <f>MATCH(K54,'[1]Pay Items'!$K$1:$K$503,0)</f>
        <v>#N/A</v>
      </c>
      <c r="M54" s="113" t="str">
        <f ca="1" t="shared" si="5"/>
        <v>,0</v>
      </c>
      <c r="N54" s="113" t="str">
        <f ca="1" t="shared" si="2"/>
        <v>C2</v>
      </c>
      <c r="O54" s="113" t="str">
        <f ca="1" t="shared" si="3"/>
        <v>C2</v>
      </c>
    </row>
    <row r="55" spans="1:15" s="85" customFormat="1" ht="43.5" customHeight="1">
      <c r="A55" s="72"/>
      <c r="B55" s="52" t="s">
        <v>38</v>
      </c>
      <c r="C55" s="73" t="s">
        <v>234</v>
      </c>
      <c r="D55" s="54"/>
      <c r="E55" s="55"/>
      <c r="F55" s="144"/>
      <c r="G55" s="80"/>
      <c r="H55" s="70"/>
      <c r="I55" s="77"/>
      <c r="J55" s="110" t="str">
        <f ca="1" t="shared" si="6"/>
        <v>LOCKED</v>
      </c>
      <c r="K55" s="111" t="str">
        <f t="shared" si="1"/>
        <v>300 mm , PVC</v>
      </c>
      <c r="L55" s="112" t="e">
        <f>MATCH(K55,'[1]Pay Items'!$K$1:$K$503,0)</f>
        <v>#N/A</v>
      </c>
      <c r="M55" s="113" t="str">
        <f ca="1" t="shared" si="5"/>
        <v>,0</v>
      </c>
      <c r="N55" s="113" t="str">
        <f ca="1" t="shared" si="2"/>
        <v>G</v>
      </c>
      <c r="O55" s="113" t="str">
        <f ca="1" t="shared" si="3"/>
        <v>C2</v>
      </c>
    </row>
    <row r="56" spans="1:15" s="68" customFormat="1" ht="43.5" customHeight="1">
      <c r="A56" s="72"/>
      <c r="B56" s="59" t="s">
        <v>123</v>
      </c>
      <c r="C56" s="53" t="s">
        <v>237</v>
      </c>
      <c r="D56" s="54"/>
      <c r="E56" s="55" t="s">
        <v>41</v>
      </c>
      <c r="F56" s="144">
        <v>5</v>
      </c>
      <c r="G56" s="57"/>
      <c r="H56" s="58">
        <f>ROUND(G56*F56,2)</f>
        <v>0</v>
      </c>
      <c r="I56" s="88" t="s">
        <v>169</v>
      </c>
      <c r="J56" s="110">
        <f ca="1" t="shared" si="6"/>
      </c>
      <c r="K56" s="111" t="str">
        <f t="shared" si="1"/>
        <v>In a Trench, Class B Sand Bedding, Class 3 Backfillm</v>
      </c>
      <c r="L56" s="112" t="e">
        <f>MATCH(K56,'[1]Pay Items'!$K$1:$K$503,0)</f>
        <v>#N/A</v>
      </c>
      <c r="M56" s="113" t="str">
        <f ca="1" t="shared" si="5"/>
        <v>,0</v>
      </c>
      <c r="N56" s="113" t="str">
        <f ca="1" t="shared" si="2"/>
        <v>C2</v>
      </c>
      <c r="O56" s="113" t="str">
        <f ca="1" t="shared" si="3"/>
        <v>C2</v>
      </c>
    </row>
    <row r="57" spans="1:15" s="68" customFormat="1" ht="43.5" customHeight="1">
      <c r="A57" s="72"/>
      <c r="B57" s="60" t="s">
        <v>124</v>
      </c>
      <c r="C57" s="61" t="s">
        <v>200</v>
      </c>
      <c r="D57" s="62"/>
      <c r="E57" s="63" t="s">
        <v>41</v>
      </c>
      <c r="F57" s="146">
        <v>30</v>
      </c>
      <c r="G57" s="64"/>
      <c r="H57" s="65">
        <f>ROUND(G57*F57,2)</f>
        <v>0</v>
      </c>
      <c r="I57" s="88" t="s">
        <v>171</v>
      </c>
      <c r="J57" s="110">
        <f ca="1" t="shared" si="6"/>
      </c>
      <c r="K57" s="111" t="str">
        <f t="shared" si="1"/>
        <v>Trenchless Installation, Class B Sand Bedding, Class 3 Backfillm</v>
      </c>
      <c r="L57" s="112" t="e">
        <f>MATCH(K57,'[1]Pay Items'!$K$1:$K$503,0)</f>
        <v>#N/A</v>
      </c>
      <c r="M57" s="113" t="str">
        <f ca="1" t="shared" si="5"/>
        <v>,0</v>
      </c>
      <c r="N57" s="113" t="str">
        <f ca="1" t="shared" si="2"/>
        <v>C2</v>
      </c>
      <c r="O57" s="113" t="str">
        <f ca="1" t="shared" si="3"/>
        <v>C2</v>
      </c>
    </row>
    <row r="58" spans="1:15" s="68" customFormat="1" ht="43.5" customHeight="1">
      <c r="A58" s="72"/>
      <c r="B58" s="76" t="s">
        <v>106</v>
      </c>
      <c r="C58" s="53" t="s">
        <v>188</v>
      </c>
      <c r="D58" s="54" t="s">
        <v>187</v>
      </c>
      <c r="E58" s="55"/>
      <c r="F58" s="144"/>
      <c r="G58" s="99"/>
      <c r="H58" s="58"/>
      <c r="I58" s="88"/>
      <c r="J58" s="110" t="str">
        <f ca="1" t="shared" si="6"/>
        <v>LOCKED</v>
      </c>
      <c r="K58" s="111" t="str">
        <f t="shared" si="1"/>
        <v>Watermain ValvesCW 2110</v>
      </c>
      <c r="L58" s="112" t="e">
        <f>MATCH(K58,'[1]Pay Items'!$K$1:$K$503,0)</f>
        <v>#N/A</v>
      </c>
      <c r="M58" s="113" t="str">
        <f ca="1" t="shared" si="5"/>
        <v>,0</v>
      </c>
      <c r="N58" s="113" t="str">
        <f ca="1" t="shared" si="2"/>
        <v>C2</v>
      </c>
      <c r="O58" s="113" t="str">
        <f ca="1" t="shared" si="3"/>
        <v>C2</v>
      </c>
    </row>
    <row r="59" spans="1:15" s="74" customFormat="1" ht="30" customHeight="1">
      <c r="A59" s="72"/>
      <c r="B59" s="52" t="s">
        <v>32</v>
      </c>
      <c r="C59" s="53" t="s">
        <v>202</v>
      </c>
      <c r="D59" s="54"/>
      <c r="E59" s="55" t="s">
        <v>36</v>
      </c>
      <c r="F59" s="144">
        <v>1</v>
      </c>
      <c r="G59" s="57"/>
      <c r="H59" s="58">
        <f>ROUND(F59*G59,2)</f>
        <v>0</v>
      </c>
      <c r="I59" s="86"/>
      <c r="J59" s="110">
        <f ca="1" t="shared" si="6"/>
      </c>
      <c r="K59" s="111" t="str">
        <f t="shared" si="1"/>
        <v>150 mmeach</v>
      </c>
      <c r="L59" s="112" t="e">
        <f>MATCH(K59,'[1]Pay Items'!$K$1:$K$503,0)</f>
        <v>#N/A</v>
      </c>
      <c r="M59" s="113" t="str">
        <f ca="1" t="shared" si="5"/>
        <v>,0</v>
      </c>
      <c r="N59" s="113" t="str">
        <f ca="1" t="shared" si="2"/>
        <v>C2</v>
      </c>
      <c r="O59" s="113" t="str">
        <f ca="1" t="shared" si="3"/>
        <v>C2</v>
      </c>
    </row>
    <row r="60" spans="1:15" s="74" customFormat="1" ht="30" customHeight="1">
      <c r="A60" s="72"/>
      <c r="B60" s="52" t="s">
        <v>38</v>
      </c>
      <c r="C60" s="53" t="s">
        <v>201</v>
      </c>
      <c r="D60" s="54"/>
      <c r="E60" s="55" t="s">
        <v>36</v>
      </c>
      <c r="F60" s="144">
        <v>1</v>
      </c>
      <c r="G60" s="57"/>
      <c r="H60" s="58">
        <f>ROUND(F60*G60,2)</f>
        <v>0</v>
      </c>
      <c r="I60" s="86"/>
      <c r="J60" s="110">
        <f ca="1" t="shared" si="6"/>
      </c>
      <c r="K60" s="111" t="str">
        <f t="shared" si="1"/>
        <v>300 mmeach</v>
      </c>
      <c r="L60" s="112" t="e">
        <f>MATCH(K60,'[1]Pay Items'!$K$1:$K$503,0)</f>
        <v>#N/A</v>
      </c>
      <c r="M60" s="113" t="str">
        <f ca="1" t="shared" si="5"/>
        <v>,0</v>
      </c>
      <c r="N60" s="113" t="str">
        <f ca="1" t="shared" si="2"/>
        <v>C2</v>
      </c>
      <c r="O60" s="113" t="str">
        <f ca="1" t="shared" si="3"/>
        <v>C2</v>
      </c>
    </row>
    <row r="61" spans="1:15" s="74" customFormat="1" ht="30" customHeight="1">
      <c r="A61" s="72"/>
      <c r="B61" s="76" t="s">
        <v>109</v>
      </c>
      <c r="C61" s="53" t="s">
        <v>203</v>
      </c>
      <c r="D61" s="54" t="s">
        <v>187</v>
      </c>
      <c r="E61" s="55"/>
      <c r="F61" s="144"/>
      <c r="G61" s="99"/>
      <c r="H61" s="58"/>
      <c r="I61" s="86"/>
      <c r="J61" s="110" t="str">
        <f ca="1" t="shared" si="6"/>
        <v>LOCKED</v>
      </c>
      <c r="K61" s="111" t="str">
        <f t="shared" si="1"/>
        <v>FittingsCW 2110</v>
      </c>
      <c r="L61" s="112" t="e">
        <f>MATCH(K61,'[1]Pay Items'!$K$1:$K$503,0)</f>
        <v>#N/A</v>
      </c>
      <c r="M61" s="113" t="str">
        <f ca="1" t="shared" si="5"/>
        <v>,0</v>
      </c>
      <c r="N61" s="113" t="str">
        <f ca="1" t="shared" si="2"/>
        <v>C2</v>
      </c>
      <c r="O61" s="113" t="str">
        <f ca="1" t="shared" si="3"/>
        <v>C2</v>
      </c>
    </row>
    <row r="62" spans="1:15" s="74" customFormat="1" ht="30" customHeight="1">
      <c r="A62" s="72"/>
      <c r="B62" s="52" t="s">
        <v>32</v>
      </c>
      <c r="C62" s="53" t="s">
        <v>235</v>
      </c>
      <c r="D62" s="54"/>
      <c r="E62" s="55" t="s">
        <v>36</v>
      </c>
      <c r="F62" s="144">
        <v>1</v>
      </c>
      <c r="G62" s="57"/>
      <c r="H62" s="58">
        <f>ROUND(F62*G62,2)</f>
        <v>0</v>
      </c>
      <c r="I62" s="86"/>
      <c r="J62" s="110">
        <f ca="1" t="shared" si="6"/>
      </c>
      <c r="K62" s="111" t="str">
        <f t="shared" si="1"/>
        <v>300 mm, 22 - 1/2 Degree Bendeach</v>
      </c>
      <c r="L62" s="112" t="e">
        <f>MATCH(K62,'[1]Pay Items'!$K$1:$K$503,0)</f>
        <v>#N/A</v>
      </c>
      <c r="M62" s="113" t="str">
        <f ca="1" t="shared" si="5"/>
        <v>,0</v>
      </c>
      <c r="N62" s="113" t="str">
        <f ca="1" t="shared" si="2"/>
        <v>C2</v>
      </c>
      <c r="O62" s="113" t="str">
        <f ca="1" t="shared" si="3"/>
        <v>C2</v>
      </c>
    </row>
    <row r="63" spans="1:15" s="74" customFormat="1" ht="30" customHeight="1">
      <c r="A63" s="72"/>
      <c r="B63" s="76" t="s">
        <v>111</v>
      </c>
      <c r="C63" s="53" t="s">
        <v>189</v>
      </c>
      <c r="D63" s="54" t="s">
        <v>187</v>
      </c>
      <c r="E63" s="55"/>
      <c r="F63" s="144"/>
      <c r="G63" s="99"/>
      <c r="H63" s="58"/>
      <c r="I63" s="86"/>
      <c r="J63" s="110" t="str">
        <f ca="1" t="shared" si="6"/>
        <v>LOCKED</v>
      </c>
      <c r="K63" s="111" t="str">
        <f t="shared" si="1"/>
        <v>HydrantCW 2110</v>
      </c>
      <c r="L63" s="112" t="e">
        <f>MATCH(K63,'[1]Pay Items'!$K$1:$K$503,0)</f>
        <v>#N/A</v>
      </c>
      <c r="M63" s="113" t="str">
        <f ca="1" t="shared" si="5"/>
        <v>,0</v>
      </c>
      <c r="N63" s="113" t="str">
        <f ca="1" t="shared" si="2"/>
        <v>C2</v>
      </c>
      <c r="O63" s="113" t="str">
        <f ca="1" t="shared" si="3"/>
        <v>C2</v>
      </c>
    </row>
    <row r="64" spans="1:15" s="74" customFormat="1" ht="30" customHeight="1">
      <c r="A64" s="72"/>
      <c r="B64" s="52" t="s">
        <v>32</v>
      </c>
      <c r="C64" s="53" t="s">
        <v>190</v>
      </c>
      <c r="D64" s="54"/>
      <c r="E64" s="55" t="s">
        <v>36</v>
      </c>
      <c r="F64" s="144">
        <v>1</v>
      </c>
      <c r="G64" s="57"/>
      <c r="H64" s="58">
        <f>ROUND(F64*G64,2)</f>
        <v>0</v>
      </c>
      <c r="I64" s="86"/>
      <c r="J64" s="110">
        <f ca="1" t="shared" si="6"/>
      </c>
      <c r="K64" s="111" t="str">
        <f t="shared" si="1"/>
        <v>SD-006each</v>
      </c>
      <c r="L64" s="112" t="e">
        <f>MATCH(K64,'[1]Pay Items'!$K$1:$K$503,0)</f>
        <v>#N/A</v>
      </c>
      <c r="M64" s="113" t="str">
        <f ca="1" t="shared" si="5"/>
        <v>,0</v>
      </c>
      <c r="N64" s="113" t="str">
        <f ca="1" t="shared" si="2"/>
        <v>C2</v>
      </c>
      <c r="O64" s="113" t="str">
        <f ca="1" t="shared" si="3"/>
        <v>C2</v>
      </c>
    </row>
    <row r="65" spans="1:15" s="74" customFormat="1" ht="30" customHeight="1">
      <c r="A65" s="72"/>
      <c r="B65" s="76" t="s">
        <v>113</v>
      </c>
      <c r="C65" s="53" t="s">
        <v>204</v>
      </c>
      <c r="D65" s="54" t="s">
        <v>187</v>
      </c>
      <c r="E65" s="55"/>
      <c r="F65" s="144"/>
      <c r="G65" s="99"/>
      <c r="H65" s="58"/>
      <c r="I65" s="86"/>
      <c r="J65" s="110" t="str">
        <f ca="1" t="shared" si="6"/>
        <v>LOCKED</v>
      </c>
      <c r="K65" s="111" t="str">
        <f t="shared" si="1"/>
        <v>Hydrant AssemblyCW 2110</v>
      </c>
      <c r="L65" s="112" t="e">
        <f>MATCH(K65,'[1]Pay Items'!$K$1:$K$503,0)</f>
        <v>#N/A</v>
      </c>
      <c r="M65" s="113" t="str">
        <f ca="1" t="shared" si="5"/>
        <v>,0</v>
      </c>
      <c r="N65" s="113" t="str">
        <f ca="1" t="shared" si="2"/>
        <v>C2</v>
      </c>
      <c r="O65" s="113" t="str">
        <f ca="1" t="shared" si="3"/>
        <v>C2</v>
      </c>
    </row>
    <row r="66" spans="1:15" s="74" customFormat="1" ht="30" customHeight="1">
      <c r="A66" s="72"/>
      <c r="B66" s="52" t="s">
        <v>32</v>
      </c>
      <c r="C66" s="53" t="s">
        <v>190</v>
      </c>
      <c r="D66" s="54"/>
      <c r="E66" s="55" t="s">
        <v>36</v>
      </c>
      <c r="F66" s="144">
        <v>1</v>
      </c>
      <c r="G66" s="57"/>
      <c r="H66" s="58">
        <f>ROUND(F66*G66,2)</f>
        <v>0</v>
      </c>
      <c r="I66" s="86"/>
      <c r="J66" s="110">
        <f ca="1" t="shared" si="6"/>
      </c>
      <c r="K66" s="111" t="str">
        <f t="shared" si="1"/>
        <v>SD-006each</v>
      </c>
      <c r="L66" s="112" t="e">
        <f>MATCH(K66,'[1]Pay Items'!$K$1:$K$503,0)</f>
        <v>#N/A</v>
      </c>
      <c r="M66" s="113" t="str">
        <f ca="1" t="shared" si="5"/>
        <v>,0</v>
      </c>
      <c r="N66" s="113" t="str">
        <f ca="1" t="shared" si="2"/>
        <v>C2</v>
      </c>
      <c r="O66" s="113" t="str">
        <f ca="1" t="shared" si="3"/>
        <v>C2</v>
      </c>
    </row>
    <row r="67" spans="1:15" s="74" customFormat="1" ht="30" customHeight="1">
      <c r="A67" s="72"/>
      <c r="B67" s="76" t="s">
        <v>116</v>
      </c>
      <c r="C67" s="53" t="s">
        <v>205</v>
      </c>
      <c r="D67" s="54" t="s">
        <v>187</v>
      </c>
      <c r="E67" s="55" t="s">
        <v>41</v>
      </c>
      <c r="F67" s="144">
        <v>30</v>
      </c>
      <c r="G67" s="57"/>
      <c r="H67" s="58">
        <f>ROUND(F67*G67,2)</f>
        <v>0</v>
      </c>
      <c r="I67" s="86"/>
      <c r="J67" s="110">
        <f ca="1" t="shared" si="6"/>
      </c>
      <c r="K67" s="111" t="str">
        <f t="shared" si="1"/>
        <v>Watermain and Water Service InsulationCW 2110m</v>
      </c>
      <c r="L67" s="112" t="e">
        <f>MATCH(K67,'[1]Pay Items'!$K$1:$K$503,0)</f>
        <v>#N/A</v>
      </c>
      <c r="M67" s="113" t="str">
        <f ca="1" t="shared" si="5"/>
        <v>,0</v>
      </c>
      <c r="N67" s="113" t="str">
        <f ca="1" t="shared" si="2"/>
        <v>C2</v>
      </c>
      <c r="O67" s="113" t="str">
        <f ca="1" t="shared" si="3"/>
        <v>C2</v>
      </c>
    </row>
    <row r="68" spans="1:15" s="74" customFormat="1" ht="30" customHeight="1">
      <c r="A68" s="72"/>
      <c r="B68" s="76" t="s">
        <v>118</v>
      </c>
      <c r="C68" s="53" t="s">
        <v>206</v>
      </c>
      <c r="D68" s="54" t="s">
        <v>207</v>
      </c>
      <c r="E68" s="55"/>
      <c r="F68" s="144"/>
      <c r="G68" s="99"/>
      <c r="H68" s="58"/>
      <c r="I68" s="86"/>
      <c r="J68" s="110" t="str">
        <f ca="1" t="shared" si="6"/>
        <v>LOCKED</v>
      </c>
      <c r="K68" s="111" t="str">
        <f t="shared" si="1"/>
        <v>ManholesCW 2130</v>
      </c>
      <c r="L68" s="112" t="e">
        <f>MATCH(K68,'[1]Pay Items'!$K$1:$K$503,0)</f>
        <v>#N/A</v>
      </c>
      <c r="M68" s="113" t="str">
        <f ca="1" t="shared" si="5"/>
        <v>,0</v>
      </c>
      <c r="N68" s="113" t="str">
        <f ca="1" t="shared" si="2"/>
        <v>C2</v>
      </c>
      <c r="O68" s="113" t="str">
        <f ca="1" t="shared" si="3"/>
        <v>C2</v>
      </c>
    </row>
    <row r="69" spans="1:15" s="74" customFormat="1" ht="30" customHeight="1">
      <c r="A69" s="72"/>
      <c r="B69" s="52" t="s">
        <v>32</v>
      </c>
      <c r="C69" s="53" t="s">
        <v>238</v>
      </c>
      <c r="D69" s="54"/>
      <c r="E69" s="55" t="s">
        <v>222</v>
      </c>
      <c r="F69" s="144">
        <v>5</v>
      </c>
      <c r="G69" s="57"/>
      <c r="H69" s="58">
        <f>ROUND(F69*G69,2)</f>
        <v>0</v>
      </c>
      <c r="I69" s="86"/>
      <c r="J69" s="110">
        <f ca="1" t="shared" si="6"/>
      </c>
      <c r="K69" s="111" t="str">
        <f t="shared" si="1"/>
        <v>SD-010 (1500 mm Diameter Base)vert.m</v>
      </c>
      <c r="L69" s="112" t="e">
        <f>MATCH(K69,'[1]Pay Items'!$K$1:$K$503,0)</f>
        <v>#N/A</v>
      </c>
      <c r="M69" s="113" t="str">
        <f ca="1" t="shared" si="5"/>
        <v>,0</v>
      </c>
      <c r="N69" s="113" t="str">
        <f ca="1" t="shared" si="2"/>
        <v>C2</v>
      </c>
      <c r="O69" s="113" t="str">
        <f ca="1" t="shared" si="3"/>
        <v>C2</v>
      </c>
    </row>
    <row r="70" spans="1:15" s="74" customFormat="1" ht="30" customHeight="1">
      <c r="A70" s="72"/>
      <c r="B70" s="76" t="s">
        <v>120</v>
      </c>
      <c r="C70" s="53" t="s">
        <v>208</v>
      </c>
      <c r="D70" s="54" t="s">
        <v>207</v>
      </c>
      <c r="E70" s="55"/>
      <c r="F70" s="144"/>
      <c r="G70" s="99"/>
      <c r="H70" s="58"/>
      <c r="I70" s="86"/>
      <c r="J70" s="110" t="str">
        <f ca="1" t="shared" si="6"/>
        <v>LOCKED</v>
      </c>
      <c r="K70" s="111" t="str">
        <f aca="true" t="shared" si="7" ref="K70:K127">CLEAN(CONCATENATE(TRIM($A70),TRIM($C70),TRIM($D70),TRIM($E70)))</f>
        <v>Abandoning Existing Sewer With Cement-Stabilizing Flowable FillCW 2130</v>
      </c>
      <c r="L70" s="112" t="e">
        <f>MATCH(K70,'[1]Pay Items'!$K$1:$K$503,0)</f>
        <v>#N/A</v>
      </c>
      <c r="M70" s="113" t="str">
        <f aca="true" ca="1" t="shared" si="8" ref="M70:M127">CELL("format",$F70)</f>
        <v>,0</v>
      </c>
      <c r="N70" s="113" t="str">
        <f aca="true" ca="1" t="shared" si="9" ref="N70:N127">CELL("format",$G70)</f>
        <v>C2</v>
      </c>
      <c r="O70" s="113" t="str">
        <f aca="true" ca="1" t="shared" si="10" ref="O70:O127">CELL("format",$H70)</f>
        <v>C2</v>
      </c>
    </row>
    <row r="71" spans="1:15" s="74" customFormat="1" ht="30" customHeight="1">
      <c r="A71" s="72"/>
      <c r="B71" s="52" t="s">
        <v>32</v>
      </c>
      <c r="C71" s="53" t="s">
        <v>209</v>
      </c>
      <c r="D71" s="54"/>
      <c r="E71" s="55" t="s">
        <v>29</v>
      </c>
      <c r="F71" s="144">
        <v>5</v>
      </c>
      <c r="G71" s="57"/>
      <c r="H71" s="58">
        <f>ROUND(F71*G71,2)</f>
        <v>0</v>
      </c>
      <c r="I71" s="86"/>
      <c r="J71" s="110">
        <f ca="1" t="shared" si="6"/>
      </c>
      <c r="K71" s="111" t="str">
        <f t="shared" si="7"/>
        <v>750 mmm³</v>
      </c>
      <c r="L71" s="112" t="e">
        <f>MATCH(K71,'[1]Pay Items'!$K$1:$K$503,0)</f>
        <v>#N/A</v>
      </c>
      <c r="M71" s="113" t="str">
        <f ca="1" t="shared" si="8"/>
        <v>,0</v>
      </c>
      <c r="N71" s="113" t="str">
        <f ca="1" t="shared" si="9"/>
        <v>C2</v>
      </c>
      <c r="O71" s="113" t="str">
        <f ca="1" t="shared" si="10"/>
        <v>C2</v>
      </c>
    </row>
    <row r="72" spans="1:15" s="74" customFormat="1" ht="30" customHeight="1">
      <c r="A72" s="72"/>
      <c r="B72" s="76" t="s">
        <v>121</v>
      </c>
      <c r="C72" s="53" t="s">
        <v>210</v>
      </c>
      <c r="D72" s="54" t="s">
        <v>207</v>
      </c>
      <c r="E72" s="55" t="s">
        <v>36</v>
      </c>
      <c r="F72" s="144">
        <v>1</v>
      </c>
      <c r="G72" s="57"/>
      <c r="H72" s="58">
        <f>ROUND(F72*G72,2)</f>
        <v>0</v>
      </c>
      <c r="I72" s="86"/>
      <c r="J72" s="110">
        <f ca="1" t="shared" si="6"/>
      </c>
      <c r="K72" s="111" t="str">
        <f t="shared" si="7"/>
        <v>Abandoning Existing ManholeCW 2130each</v>
      </c>
      <c r="L72" s="112" t="e">
        <f>MATCH(K72,'[1]Pay Items'!$K$1:$K$503,0)</f>
        <v>#N/A</v>
      </c>
      <c r="M72" s="113" t="str">
        <f ca="1" t="shared" si="8"/>
        <v>,0</v>
      </c>
      <c r="N72" s="113" t="str">
        <f ca="1" t="shared" si="9"/>
        <v>C2</v>
      </c>
      <c r="O72" s="113" t="str">
        <f ca="1" t="shared" si="10"/>
        <v>C2</v>
      </c>
    </row>
    <row r="73" spans="1:15" s="74" customFormat="1" ht="30" customHeight="1">
      <c r="A73" s="72"/>
      <c r="B73" s="76" t="s">
        <v>225</v>
      </c>
      <c r="C73" s="53" t="s">
        <v>211</v>
      </c>
      <c r="D73" s="54" t="s">
        <v>212</v>
      </c>
      <c r="E73" s="55"/>
      <c r="F73" s="144"/>
      <c r="G73" s="99"/>
      <c r="H73" s="58"/>
      <c r="I73" s="86"/>
      <c r="J73" s="110" t="str">
        <f ca="1" t="shared" si="6"/>
        <v>LOCKED</v>
      </c>
      <c r="K73" s="111" t="str">
        <f t="shared" si="7"/>
        <v>Sewer InspectionCW 2145</v>
      </c>
      <c r="L73" s="112" t="e">
        <f>MATCH(K73,'[1]Pay Items'!$K$1:$K$503,0)</f>
        <v>#N/A</v>
      </c>
      <c r="M73" s="113" t="str">
        <f ca="1" t="shared" si="8"/>
        <v>,0</v>
      </c>
      <c r="N73" s="113" t="str">
        <f ca="1" t="shared" si="9"/>
        <v>C2</v>
      </c>
      <c r="O73" s="113" t="str">
        <f ca="1" t="shared" si="10"/>
        <v>C2</v>
      </c>
    </row>
    <row r="74" spans="1:15" s="74" customFormat="1" ht="30" customHeight="1">
      <c r="A74" s="72"/>
      <c r="B74" s="52" t="s">
        <v>32</v>
      </c>
      <c r="C74" s="53" t="s">
        <v>201</v>
      </c>
      <c r="D74" s="54"/>
      <c r="E74" s="55" t="s">
        <v>41</v>
      </c>
      <c r="F74" s="144">
        <v>30</v>
      </c>
      <c r="G74" s="57"/>
      <c r="H74" s="58">
        <f>ROUND(F74*G74,2)</f>
        <v>0</v>
      </c>
      <c r="I74" s="86"/>
      <c r="J74" s="110">
        <f ca="1" t="shared" si="6"/>
      </c>
      <c r="K74" s="111" t="str">
        <f t="shared" si="7"/>
        <v>300 mmm</v>
      </c>
      <c r="L74" s="112" t="e">
        <f>MATCH(K74,'[1]Pay Items'!$K$1:$K$503,0)</f>
        <v>#N/A</v>
      </c>
      <c r="M74" s="113" t="str">
        <f ca="1" t="shared" si="8"/>
        <v>,0</v>
      </c>
      <c r="N74" s="113" t="str">
        <f ca="1" t="shared" si="9"/>
        <v>C2</v>
      </c>
      <c r="O74" s="113" t="str">
        <f ca="1" t="shared" si="10"/>
        <v>C2</v>
      </c>
    </row>
    <row r="75" spans="1:15" s="74" customFormat="1" ht="30" customHeight="1">
      <c r="A75" s="72"/>
      <c r="B75" s="52" t="s">
        <v>38</v>
      </c>
      <c r="C75" s="53" t="s">
        <v>213</v>
      </c>
      <c r="D75" s="54"/>
      <c r="E75" s="55" t="s">
        <v>41</v>
      </c>
      <c r="F75" s="144">
        <v>30</v>
      </c>
      <c r="G75" s="57"/>
      <c r="H75" s="58">
        <f>ROUND(F75*G75,2)</f>
        <v>0</v>
      </c>
      <c r="I75" s="86"/>
      <c r="J75" s="110">
        <f aca="true" ca="1" t="shared" si="11" ref="J75:J127">IF(CELL("protect",$G75)=1,"LOCKED","")</f>
      </c>
      <c r="K75" s="111" t="str">
        <f t="shared" si="7"/>
        <v>375 mmm</v>
      </c>
      <c r="L75" s="112" t="e">
        <f>MATCH(K75,'[1]Pay Items'!$K$1:$K$503,0)</f>
        <v>#N/A</v>
      </c>
      <c r="M75" s="113" t="str">
        <f ca="1" t="shared" si="8"/>
        <v>,0</v>
      </c>
      <c r="N75" s="113" t="str">
        <f ca="1" t="shared" si="9"/>
        <v>C2</v>
      </c>
      <c r="O75" s="113" t="str">
        <f ca="1" t="shared" si="10"/>
        <v>C2</v>
      </c>
    </row>
    <row r="76" spans="1:15" s="74" customFormat="1" ht="30" customHeight="1">
      <c r="A76" s="72"/>
      <c r="B76" s="52" t="s">
        <v>42</v>
      </c>
      <c r="C76" s="53" t="s">
        <v>209</v>
      </c>
      <c r="D76" s="54"/>
      <c r="E76" s="55" t="s">
        <v>41</v>
      </c>
      <c r="F76" s="144">
        <v>45</v>
      </c>
      <c r="G76" s="57"/>
      <c r="H76" s="58">
        <f>ROUND(F76*G76,2)</f>
        <v>0</v>
      </c>
      <c r="I76" s="86"/>
      <c r="J76" s="110">
        <f ca="1">IF(CELL("protect",$G76)=1,"LOCKED","")</f>
      </c>
      <c r="K76" s="111" t="str">
        <f t="shared" si="7"/>
        <v>750 mmm</v>
      </c>
      <c r="L76" s="112" t="e">
        <f>MATCH(K76,'[1]Pay Items'!$K$1:$K$503,0)</f>
        <v>#N/A</v>
      </c>
      <c r="M76" s="113" t="str">
        <f ca="1" t="shared" si="8"/>
        <v>,0</v>
      </c>
      <c r="N76" s="113" t="str">
        <f ca="1" t="shared" si="9"/>
        <v>C2</v>
      </c>
      <c r="O76" s="113" t="str">
        <f ca="1" t="shared" si="10"/>
        <v>C2</v>
      </c>
    </row>
    <row r="77" spans="1:15" s="74" customFormat="1" ht="30" customHeight="1">
      <c r="A77" s="72"/>
      <c r="B77" s="76" t="s">
        <v>226</v>
      </c>
      <c r="C77" s="53" t="s">
        <v>241</v>
      </c>
      <c r="D77" s="54" t="s">
        <v>162</v>
      </c>
      <c r="E77" s="55"/>
      <c r="F77" s="144"/>
      <c r="G77" s="99"/>
      <c r="H77" s="58"/>
      <c r="I77" s="86"/>
      <c r="J77" s="110" t="str">
        <f ca="1" t="shared" si="11"/>
        <v>LOCKED</v>
      </c>
      <c r="K77" s="111" t="str">
        <f t="shared" si="7"/>
        <v>Catch Basin CoverCW 2130-R12</v>
      </c>
      <c r="L77" s="112" t="e">
        <f>MATCH(K77,'[1]Pay Items'!$K$1:$K$503,0)</f>
        <v>#N/A</v>
      </c>
      <c r="M77" s="113" t="str">
        <f ca="1" t="shared" si="8"/>
        <v>,0</v>
      </c>
      <c r="N77" s="113" t="str">
        <f ca="1" t="shared" si="9"/>
        <v>C2</v>
      </c>
      <c r="O77" s="113" t="str">
        <f ca="1" t="shared" si="10"/>
        <v>C2</v>
      </c>
    </row>
    <row r="78" spans="1:15" s="74" customFormat="1" ht="30" customHeight="1">
      <c r="A78" s="72"/>
      <c r="B78" s="52" t="s">
        <v>32</v>
      </c>
      <c r="C78" s="53" t="s">
        <v>242</v>
      </c>
      <c r="D78" s="54"/>
      <c r="E78" s="55" t="s">
        <v>36</v>
      </c>
      <c r="F78" s="144">
        <v>2</v>
      </c>
      <c r="G78" s="57"/>
      <c r="H78" s="58">
        <f>ROUND(F78*G78,2)</f>
        <v>0</v>
      </c>
      <c r="I78" s="86"/>
      <c r="J78" s="110">
        <f ca="1">IF(CELL("protect",$G78)=1,"LOCKED","")</f>
      </c>
      <c r="K78" s="111" t="str">
        <f t="shared" si="7"/>
        <v>Beehive Cover TF-101each</v>
      </c>
      <c r="L78" s="112" t="e">
        <f>MATCH(K78,'[1]Pay Items'!$K$1:$K$503,0)</f>
        <v>#N/A</v>
      </c>
      <c r="M78" s="113" t="str">
        <f ca="1" t="shared" si="8"/>
        <v>,0</v>
      </c>
      <c r="N78" s="113" t="str">
        <f ca="1" t="shared" si="9"/>
        <v>C2</v>
      </c>
      <c r="O78" s="113" t="str">
        <f ca="1" t="shared" si="10"/>
        <v>C2</v>
      </c>
    </row>
    <row r="79" spans="1:15" ht="36" customHeight="1">
      <c r="A79" s="20"/>
      <c r="B79" s="13"/>
      <c r="C79" s="32" t="s">
        <v>20</v>
      </c>
      <c r="D79" s="11"/>
      <c r="E79" s="10"/>
      <c r="F79" s="142"/>
      <c r="G79" s="99"/>
      <c r="H79" s="116"/>
      <c r="J79" s="110" t="str">
        <f ca="1" t="shared" si="11"/>
        <v>LOCKED</v>
      </c>
      <c r="K79" s="111" t="str">
        <f t="shared" si="7"/>
        <v>ADJUSTMENTS</v>
      </c>
      <c r="L79" s="112">
        <f>MATCH(K79,'[1]Pay Items'!$K$1:$K$503,0)</f>
        <v>441</v>
      </c>
      <c r="M79" s="113" t="str">
        <f ca="1" t="shared" si="8"/>
        <v>,0</v>
      </c>
      <c r="N79" s="113" t="str">
        <f ca="1" t="shared" si="9"/>
        <v>C2</v>
      </c>
      <c r="O79" s="113" t="str">
        <f ca="1" t="shared" si="10"/>
        <v>C2</v>
      </c>
    </row>
    <row r="80" spans="1:15" s="78" customFormat="1" ht="30" customHeight="1">
      <c r="A80" s="72" t="s">
        <v>65</v>
      </c>
      <c r="B80" s="76" t="s">
        <v>227</v>
      </c>
      <c r="C80" s="53" t="s">
        <v>71</v>
      </c>
      <c r="D80" s="54" t="s">
        <v>183</v>
      </c>
      <c r="E80" s="55" t="s">
        <v>36</v>
      </c>
      <c r="F80" s="144">
        <v>6</v>
      </c>
      <c r="G80" s="57"/>
      <c r="H80" s="58">
        <f>ROUND(G80*F80,2)</f>
        <v>0</v>
      </c>
      <c r="I80" s="77"/>
      <c r="J80" s="110">
        <f ca="1">IF(CELL("protect",$G80)=1,"LOCKED","")</f>
      </c>
      <c r="K80" s="111" t="str">
        <f t="shared" si="7"/>
        <v>F009Adjustment of Valve BoxesCW 3210-R7each</v>
      </c>
      <c r="L80" s="112">
        <f>MATCH(K80,'[1]Pay Items'!$K$1:$K$503,0)</f>
        <v>453</v>
      </c>
      <c r="M80" s="113" t="str">
        <f ca="1" t="shared" si="8"/>
        <v>,0</v>
      </c>
      <c r="N80" s="113" t="str">
        <f ca="1" t="shared" si="9"/>
        <v>C2</v>
      </c>
      <c r="O80" s="113" t="str">
        <f ca="1" t="shared" si="10"/>
        <v>C2</v>
      </c>
    </row>
    <row r="81" spans="1:15" ht="36" customHeight="1">
      <c r="A81" s="20"/>
      <c r="B81" s="17"/>
      <c r="C81" s="32" t="s">
        <v>21</v>
      </c>
      <c r="D81" s="11"/>
      <c r="E81" s="8"/>
      <c r="F81" s="142"/>
      <c r="G81" s="99"/>
      <c r="H81" s="116"/>
      <c r="J81" s="110" t="str">
        <f ca="1" t="shared" si="11"/>
        <v>LOCKED</v>
      </c>
      <c r="K81" s="111" t="str">
        <f t="shared" si="7"/>
        <v>LANDSCAPING</v>
      </c>
      <c r="L81" s="112">
        <f>MATCH(K81,'[1]Pay Items'!$K$1:$K$503,0)</f>
        <v>474</v>
      </c>
      <c r="M81" s="113" t="str">
        <f ca="1" t="shared" si="8"/>
        <v>,0</v>
      </c>
      <c r="N81" s="113" t="str">
        <f ca="1" t="shared" si="9"/>
        <v>C2</v>
      </c>
      <c r="O81" s="113" t="str">
        <f ca="1" t="shared" si="10"/>
        <v>C2</v>
      </c>
    </row>
    <row r="82" spans="1:15" s="68" customFormat="1" ht="34.5" customHeight="1">
      <c r="A82" s="69" t="s">
        <v>214</v>
      </c>
      <c r="B82" s="76" t="s">
        <v>228</v>
      </c>
      <c r="C82" s="53" t="s">
        <v>215</v>
      </c>
      <c r="D82" s="54" t="s">
        <v>216</v>
      </c>
      <c r="E82" s="55" t="s">
        <v>31</v>
      </c>
      <c r="F82" s="143">
        <v>30000</v>
      </c>
      <c r="G82" s="57"/>
      <c r="H82" s="58">
        <f>ROUND(G82*F82,2)</f>
        <v>0</v>
      </c>
      <c r="I82" s="88"/>
      <c r="J82" s="110">
        <f ca="1">IF(CELL("protect",$G82)=1,"LOCKED","")</f>
      </c>
      <c r="K82" s="111" t="str">
        <f t="shared" si="7"/>
        <v>G004SeedingCW 3520-R7m²</v>
      </c>
      <c r="L82" s="112">
        <f>MATCH(K82,'[1]Pay Items'!$K$1:$K$503,0)</f>
        <v>478</v>
      </c>
      <c r="M82" s="113" t="str">
        <f ca="1" t="shared" si="8"/>
        <v>,0</v>
      </c>
      <c r="N82" s="113" t="str">
        <f ca="1" t="shared" si="9"/>
        <v>C2</v>
      </c>
      <c r="O82" s="113" t="str">
        <f ca="1" t="shared" si="10"/>
        <v>C2</v>
      </c>
    </row>
    <row r="83" spans="1:15" ht="36" customHeight="1">
      <c r="A83" s="20"/>
      <c r="B83" s="6"/>
      <c r="C83" s="32" t="s">
        <v>22</v>
      </c>
      <c r="D83" s="11"/>
      <c r="E83" s="10"/>
      <c r="F83" s="142"/>
      <c r="G83" s="99"/>
      <c r="H83" s="116"/>
      <c r="J83" s="110" t="str">
        <f ca="1" t="shared" si="11"/>
        <v>LOCKED</v>
      </c>
      <c r="K83" s="111" t="str">
        <f t="shared" si="7"/>
        <v>MISCELLANEOUS</v>
      </c>
      <c r="L83" s="112">
        <f>MATCH(K83,'[1]Pay Items'!$K$1:$K$503,0)</f>
        <v>481</v>
      </c>
      <c r="M83" s="113" t="str">
        <f ca="1" t="shared" si="8"/>
        <v>,0</v>
      </c>
      <c r="N83" s="113" t="str">
        <f ca="1" t="shared" si="9"/>
        <v>C2</v>
      </c>
      <c r="O83" s="113" t="str">
        <f ca="1" t="shared" si="10"/>
        <v>C2</v>
      </c>
    </row>
    <row r="84" spans="1:15" s="89" customFormat="1" ht="30" customHeight="1">
      <c r="A84" s="69" t="s">
        <v>217</v>
      </c>
      <c r="B84" s="82" t="s">
        <v>229</v>
      </c>
      <c r="C84" s="53" t="s">
        <v>218</v>
      </c>
      <c r="D84" s="54" t="s">
        <v>219</v>
      </c>
      <c r="E84" s="55" t="s">
        <v>29</v>
      </c>
      <c r="F84" s="143">
        <v>40</v>
      </c>
      <c r="G84" s="57"/>
      <c r="H84" s="58">
        <f>ROUND(G84*F84,2)</f>
        <v>0</v>
      </c>
      <c r="I84" s="88"/>
      <c r="J84" s="110">
        <f ca="1">IF(CELL("protect",$G84)=1,"LOCKED","")</f>
      </c>
      <c r="K84" s="111" t="str">
        <f t="shared" si="7"/>
        <v>H013Grouted Stone RiprapCW 3615-R2m³</v>
      </c>
      <c r="L84" s="112">
        <f>MATCH(K84,'[1]Pay Items'!$K$1:$K$503,0)</f>
        <v>494</v>
      </c>
      <c r="M84" s="113" t="str">
        <f ca="1" t="shared" si="8"/>
        <v>,0</v>
      </c>
      <c r="N84" s="113" t="str">
        <f ca="1" t="shared" si="9"/>
        <v>C2</v>
      </c>
      <c r="O84" s="113" t="str">
        <f ca="1" t="shared" si="10"/>
        <v>C2</v>
      </c>
    </row>
    <row r="85" spans="1:15" s="89" customFormat="1" ht="30" customHeight="1">
      <c r="A85" s="69"/>
      <c r="B85" s="82" t="s">
        <v>230</v>
      </c>
      <c r="C85" s="53" t="s">
        <v>231</v>
      </c>
      <c r="D85" s="54" t="s">
        <v>239</v>
      </c>
      <c r="E85" s="55"/>
      <c r="F85" s="143"/>
      <c r="G85" s="99"/>
      <c r="H85" s="58"/>
      <c r="I85" s="88"/>
      <c r="J85" s="110" t="str">
        <f ca="1" t="shared" si="11"/>
        <v>LOCKED</v>
      </c>
      <c r="K85" s="111" t="str">
        <f t="shared" si="7"/>
        <v>Removal of Corrugrated Steel Pipe CulvertsSp. E9.0</v>
      </c>
      <c r="L85" s="112" t="e">
        <f>MATCH(K85,'[1]Pay Items'!$K$1:$K$503,0)</f>
        <v>#N/A</v>
      </c>
      <c r="M85" s="113" t="str">
        <f ca="1" t="shared" si="8"/>
        <v>,0</v>
      </c>
      <c r="N85" s="113" t="str">
        <f ca="1" t="shared" si="9"/>
        <v>C2</v>
      </c>
      <c r="O85" s="113" t="str">
        <f ca="1" t="shared" si="10"/>
        <v>C2</v>
      </c>
    </row>
    <row r="86" spans="1:15" s="89" customFormat="1" ht="30" customHeight="1">
      <c r="A86" s="69"/>
      <c r="B86" s="66" t="s">
        <v>32</v>
      </c>
      <c r="C86" s="53" t="s">
        <v>223</v>
      </c>
      <c r="D86" s="54"/>
      <c r="E86" s="55" t="s">
        <v>41</v>
      </c>
      <c r="F86" s="143">
        <v>50</v>
      </c>
      <c r="G86" s="57"/>
      <c r="H86" s="58">
        <f>ROUND(F86*G86,2)</f>
        <v>0</v>
      </c>
      <c r="I86" s="88"/>
      <c r="J86" s="110">
        <f ca="1">IF(CELL("protect",$G86)=1,"LOCKED","")</f>
      </c>
      <c r="K86" s="111" t="str">
        <f t="shared" si="7"/>
        <v>450 mmm</v>
      </c>
      <c r="L86" s="112" t="e">
        <f>MATCH(K86,'[1]Pay Items'!$K$1:$K$503,0)</f>
        <v>#N/A</v>
      </c>
      <c r="M86" s="113" t="str">
        <f ca="1" t="shared" si="8"/>
        <v>,0</v>
      </c>
      <c r="N86" s="113" t="str">
        <f ca="1" t="shared" si="9"/>
        <v>C2</v>
      </c>
      <c r="O86" s="113" t="str">
        <f ca="1" t="shared" si="10"/>
        <v>C2</v>
      </c>
    </row>
    <row r="87" spans="1:15" s="89" customFormat="1" ht="30" customHeight="1">
      <c r="A87" s="69"/>
      <c r="B87" s="66" t="s">
        <v>38</v>
      </c>
      <c r="C87" s="53" t="s">
        <v>224</v>
      </c>
      <c r="D87" s="54"/>
      <c r="E87" s="55" t="s">
        <v>41</v>
      </c>
      <c r="F87" s="143">
        <v>20</v>
      </c>
      <c r="G87" s="57"/>
      <c r="H87" s="58">
        <f>ROUND(F87*G87,2)</f>
        <v>0</v>
      </c>
      <c r="I87" s="88"/>
      <c r="J87" s="110">
        <f ca="1" t="shared" si="11"/>
      </c>
      <c r="K87" s="111" t="str">
        <f t="shared" si="7"/>
        <v>600 mmm</v>
      </c>
      <c r="L87" s="112" t="e">
        <f>MATCH(K87,'[1]Pay Items'!$K$1:$K$503,0)</f>
        <v>#N/A</v>
      </c>
      <c r="M87" s="113" t="str">
        <f ca="1" t="shared" si="8"/>
        <v>,0</v>
      </c>
      <c r="N87" s="113" t="str">
        <f ca="1" t="shared" si="9"/>
        <v>C2</v>
      </c>
      <c r="O87" s="113" t="str">
        <f ca="1" t="shared" si="10"/>
        <v>C2</v>
      </c>
    </row>
    <row r="88" spans="1:15" s="89" customFormat="1" ht="30" customHeight="1">
      <c r="A88" s="69"/>
      <c r="B88" s="66" t="s">
        <v>42</v>
      </c>
      <c r="C88" s="53" t="s">
        <v>209</v>
      </c>
      <c r="D88" s="54"/>
      <c r="E88" s="55" t="s">
        <v>41</v>
      </c>
      <c r="F88" s="143">
        <v>20</v>
      </c>
      <c r="G88" s="57"/>
      <c r="H88" s="58">
        <f>ROUND(F88*G88,2)</f>
        <v>0</v>
      </c>
      <c r="I88" s="88"/>
      <c r="J88" s="110">
        <f ca="1">IF(CELL("protect",$G88)=1,"LOCKED","")</f>
      </c>
      <c r="K88" s="111" t="str">
        <f t="shared" si="7"/>
        <v>750 mmm</v>
      </c>
      <c r="L88" s="112" t="e">
        <f>MATCH(K88,'[1]Pay Items'!$K$1:$K$503,0)</f>
        <v>#N/A</v>
      </c>
      <c r="M88" s="113" t="str">
        <f ca="1" t="shared" si="8"/>
        <v>,0</v>
      </c>
      <c r="N88" s="113" t="str">
        <f ca="1" t="shared" si="9"/>
        <v>C2</v>
      </c>
      <c r="O88" s="113" t="str">
        <f ca="1" t="shared" si="10"/>
        <v>C2</v>
      </c>
    </row>
    <row r="89" spans="1:15" ht="30" customHeight="1" thickBot="1">
      <c r="A89" s="21"/>
      <c r="B89" s="35" t="str">
        <f>B6</f>
        <v>A</v>
      </c>
      <c r="C89" s="135" t="str">
        <f>C6</f>
        <v>Waverley Street  Twinning - City of Winnipeg</v>
      </c>
      <c r="D89" s="136"/>
      <c r="E89" s="136"/>
      <c r="F89" s="137"/>
      <c r="G89" s="100" t="s">
        <v>14</v>
      </c>
      <c r="H89" s="117">
        <f>SUM(H6:H88)</f>
        <v>0</v>
      </c>
      <c r="J89" s="110" t="str">
        <f ca="1" t="shared" si="11"/>
        <v>LOCKED</v>
      </c>
      <c r="K89" s="111" t="str">
        <f t="shared" si="7"/>
        <v>Waverley Street Twinning - City of Winnipeg</v>
      </c>
      <c r="L89" s="112" t="e">
        <f>MATCH(K89,'[1]Pay Items'!$K$1:$K$503,0)</f>
        <v>#N/A</v>
      </c>
      <c r="M89" s="113" t="str">
        <f ca="1" t="shared" si="8"/>
        <v>G</v>
      </c>
      <c r="N89" s="113" t="str">
        <f ca="1" t="shared" si="9"/>
        <v>C2</v>
      </c>
      <c r="O89" s="113" t="str">
        <f ca="1" t="shared" si="10"/>
        <v>C2</v>
      </c>
    </row>
    <row r="90" spans="1:15" s="38" customFormat="1" ht="30" customHeight="1" thickTop="1">
      <c r="A90" s="37"/>
      <c r="B90" s="36" t="s">
        <v>13</v>
      </c>
      <c r="C90" s="132" t="s">
        <v>253</v>
      </c>
      <c r="D90" s="133"/>
      <c r="E90" s="133"/>
      <c r="F90" s="134"/>
      <c r="G90" s="99"/>
      <c r="H90" s="115"/>
      <c r="J90" s="110" t="str">
        <f ca="1" t="shared" si="11"/>
        <v>LOCKED</v>
      </c>
      <c r="K90" s="111" t="str">
        <f t="shared" si="7"/>
        <v>Waverley Street Twinning - LADCO</v>
      </c>
      <c r="L90" s="112" t="e">
        <f>MATCH(K90,'[1]Pay Items'!$K$1:$K$503,0)</f>
        <v>#N/A</v>
      </c>
      <c r="M90" s="113" t="str">
        <f ca="1" t="shared" si="8"/>
        <v>G</v>
      </c>
      <c r="N90" s="113" t="str">
        <f ca="1" t="shared" si="9"/>
        <v>C2</v>
      </c>
      <c r="O90" s="113" t="str">
        <f ca="1" t="shared" si="10"/>
        <v>C2</v>
      </c>
    </row>
    <row r="91" spans="1:15" ht="36" customHeight="1">
      <c r="A91" s="20"/>
      <c r="B91" s="17"/>
      <c r="C91" s="31" t="s">
        <v>16</v>
      </c>
      <c r="D91" s="11"/>
      <c r="E91" s="9" t="s">
        <v>2</v>
      </c>
      <c r="F91" s="9" t="s">
        <v>2</v>
      </c>
      <c r="G91" s="99"/>
      <c r="H91" s="116"/>
      <c r="J91" s="110" t="str">
        <f ca="1">IF(CELL("protect",$G91)=1,"LOCKED","")</f>
        <v>LOCKED</v>
      </c>
      <c r="K91" s="111" t="str">
        <f t="shared" si="7"/>
        <v>EARTH AND BASE WORKS</v>
      </c>
      <c r="L91" s="112">
        <f>MATCH(K91,'[1]Pay Items'!$K$1:$K$503,0)</f>
        <v>3</v>
      </c>
      <c r="M91" s="113" t="str">
        <f ca="1" t="shared" si="8"/>
        <v>G</v>
      </c>
      <c r="N91" s="113" t="str">
        <f ca="1" t="shared" si="9"/>
        <v>C2</v>
      </c>
      <c r="O91" s="113" t="str">
        <f ca="1" t="shared" si="10"/>
        <v>C2</v>
      </c>
    </row>
    <row r="92" spans="1:15" s="74" customFormat="1" ht="30" customHeight="1">
      <c r="A92" s="75" t="s">
        <v>74</v>
      </c>
      <c r="B92" s="76" t="s">
        <v>49</v>
      </c>
      <c r="C92" s="53" t="s">
        <v>76</v>
      </c>
      <c r="D92" s="54" t="s">
        <v>72</v>
      </c>
      <c r="E92" s="55" t="s">
        <v>31</v>
      </c>
      <c r="F92" s="56">
        <v>1300</v>
      </c>
      <c r="G92" s="57"/>
      <c r="H92" s="58">
        <f>ROUND(G92*F92,2)</f>
        <v>0</v>
      </c>
      <c r="I92" s="77"/>
      <c r="J92" s="110">
        <f ca="1">IF(CELL("protect",$G92)=1,"LOCKED","")</f>
      </c>
      <c r="K92" s="111" t="str">
        <f t="shared" si="7"/>
        <v>A004Sub-Grade CompactionCW 3110-R13m²</v>
      </c>
      <c r="L92" s="112">
        <f>MATCH(K92,'[1]Pay Items'!$K$1:$K$503,0)</f>
        <v>7</v>
      </c>
      <c r="M92" s="113" t="str">
        <f ca="1" t="shared" si="8"/>
        <v>F0</v>
      </c>
      <c r="N92" s="113" t="str">
        <f ca="1" t="shared" si="9"/>
        <v>C2</v>
      </c>
      <c r="O92" s="113" t="str">
        <f ca="1" t="shared" si="10"/>
        <v>C2</v>
      </c>
    </row>
    <row r="93" spans="1:15" s="78" customFormat="1" ht="32.25" customHeight="1">
      <c r="A93" s="75" t="s">
        <v>79</v>
      </c>
      <c r="B93" s="76" t="s">
        <v>50</v>
      </c>
      <c r="C93" s="53" t="s">
        <v>81</v>
      </c>
      <c r="D93" s="54" t="s">
        <v>72</v>
      </c>
      <c r="E93" s="55"/>
      <c r="F93" s="56"/>
      <c r="G93" s="80"/>
      <c r="H93" s="58"/>
      <c r="I93" s="77" t="s">
        <v>82</v>
      </c>
      <c r="J93" s="110" t="str">
        <f ca="1" t="shared" si="11"/>
        <v>LOCKED</v>
      </c>
      <c r="K93" s="111" t="str">
        <f t="shared" si="7"/>
        <v>A007Crushed Sub-base MaterialCW 3110-R13</v>
      </c>
      <c r="L93" s="112">
        <f>MATCH(K93,'[1]Pay Items'!$K$1:$K$503,0)</f>
        <v>10</v>
      </c>
      <c r="M93" s="113" t="str">
        <f ca="1" t="shared" si="8"/>
        <v>F0</v>
      </c>
      <c r="N93" s="113" t="str">
        <f ca="1" t="shared" si="9"/>
        <v>G</v>
      </c>
      <c r="O93" s="113" t="str">
        <f ca="1" t="shared" si="10"/>
        <v>C2</v>
      </c>
    </row>
    <row r="94" spans="1:15" s="78" customFormat="1" ht="30" customHeight="1">
      <c r="A94" s="72" t="s">
        <v>83</v>
      </c>
      <c r="B94" s="52" t="s">
        <v>32</v>
      </c>
      <c r="C94" s="53" t="s">
        <v>84</v>
      </c>
      <c r="D94" s="54" t="s">
        <v>2</v>
      </c>
      <c r="E94" s="55" t="s">
        <v>33</v>
      </c>
      <c r="F94" s="56">
        <v>250</v>
      </c>
      <c r="G94" s="57"/>
      <c r="H94" s="58">
        <f>ROUND(G94*F94,2)</f>
        <v>0</v>
      </c>
      <c r="I94" s="77" t="s">
        <v>85</v>
      </c>
      <c r="J94" s="110">
        <f ca="1">IF(CELL("protect",$G94)=1,"LOCKED","")</f>
      </c>
      <c r="K94" s="111" t="str">
        <f t="shared" si="7"/>
        <v>A00850 mm - Limestonetonne</v>
      </c>
      <c r="L94" s="112">
        <f>MATCH(K94,'[1]Pay Items'!$K$1:$K$503,0)</f>
        <v>12</v>
      </c>
      <c r="M94" s="113" t="str">
        <f ca="1" t="shared" si="8"/>
        <v>F0</v>
      </c>
      <c r="N94" s="113" t="str">
        <f ca="1" t="shared" si="9"/>
        <v>C2</v>
      </c>
      <c r="O94" s="113" t="str">
        <f ca="1" t="shared" si="10"/>
        <v>C2</v>
      </c>
    </row>
    <row r="95" spans="1:15" s="78" customFormat="1" ht="51">
      <c r="A95" s="75" t="s">
        <v>34</v>
      </c>
      <c r="B95" s="76" t="s">
        <v>51</v>
      </c>
      <c r="C95" s="53" t="s">
        <v>35</v>
      </c>
      <c r="D95" s="54" t="s">
        <v>90</v>
      </c>
      <c r="E95" s="55" t="s">
        <v>29</v>
      </c>
      <c r="F95" s="56">
        <v>100</v>
      </c>
      <c r="G95" s="57"/>
      <c r="H95" s="58">
        <f>ROUND(G95*F95,2)</f>
        <v>0</v>
      </c>
      <c r="I95" s="77" t="s">
        <v>91</v>
      </c>
      <c r="J95" s="110">
        <f ca="1" t="shared" si="11"/>
      </c>
      <c r="K95" s="111" t="str">
        <f t="shared" si="7"/>
        <v>A010Supplying and Placing Base Course MaterialCW 3110-R13, E16m³</v>
      </c>
      <c r="L95" s="112">
        <f>MATCH(K95,'[1]Pay Items'!$K$1:$K$503,0)</f>
        <v>21</v>
      </c>
      <c r="M95" s="113" t="str">
        <f ca="1" t="shared" si="8"/>
        <v>F0</v>
      </c>
      <c r="N95" s="113" t="str">
        <f ca="1" t="shared" si="9"/>
        <v>C2</v>
      </c>
      <c r="O95" s="113" t="str">
        <f ca="1" t="shared" si="10"/>
        <v>C2</v>
      </c>
    </row>
    <row r="96" spans="1:15" s="68" customFormat="1" ht="43.5" customHeight="1">
      <c r="A96" s="75" t="s">
        <v>103</v>
      </c>
      <c r="B96" s="76" t="s">
        <v>52</v>
      </c>
      <c r="C96" s="53" t="s">
        <v>104</v>
      </c>
      <c r="D96" s="54" t="s">
        <v>102</v>
      </c>
      <c r="E96" s="55" t="s">
        <v>31</v>
      </c>
      <c r="F96" s="56">
        <v>1300</v>
      </c>
      <c r="G96" s="57"/>
      <c r="H96" s="58">
        <f>ROUND(G96*F96,2)</f>
        <v>0</v>
      </c>
      <c r="I96" s="88"/>
      <c r="J96" s="110">
        <f ca="1">IF(CELL("protect",$G96)=1,"LOCKED","")</f>
      </c>
      <c r="K96" s="111" t="str">
        <f t="shared" si="7"/>
        <v>A022Separation Geotextile FabricCW 3130-R3m²</v>
      </c>
      <c r="L96" s="112">
        <f>MATCH(K96,'[1]Pay Items'!$K$1:$K$503,0)</f>
        <v>34</v>
      </c>
      <c r="M96" s="113" t="str">
        <f ca="1" t="shared" si="8"/>
        <v>F0</v>
      </c>
      <c r="N96" s="113" t="str">
        <f ca="1" t="shared" si="9"/>
        <v>C2</v>
      </c>
      <c r="O96" s="113" t="str">
        <f ca="1" t="shared" si="10"/>
        <v>C2</v>
      </c>
    </row>
    <row r="97" spans="1:15" s="81" customFormat="1" ht="43.5" customHeight="1">
      <c r="A97" s="75" t="s">
        <v>105</v>
      </c>
      <c r="B97" s="76" t="s">
        <v>53</v>
      </c>
      <c r="C97" s="53" t="s">
        <v>107</v>
      </c>
      <c r="D97" s="54" t="s">
        <v>108</v>
      </c>
      <c r="E97" s="55" t="s">
        <v>31</v>
      </c>
      <c r="F97" s="56">
        <v>130</v>
      </c>
      <c r="G97" s="57"/>
      <c r="H97" s="58">
        <f>ROUND(G97*F97,2)</f>
        <v>0</v>
      </c>
      <c r="I97" s="77"/>
      <c r="J97" s="110">
        <f ca="1" t="shared" si="11"/>
      </c>
      <c r="K97" s="111" t="str">
        <f t="shared" si="7"/>
        <v>A022ASupply and Install GeogridCW 3135-R1m²</v>
      </c>
      <c r="L97" s="112">
        <f>MATCH(K97,'[1]Pay Items'!$K$1:$K$503,0)</f>
        <v>36</v>
      </c>
      <c r="M97" s="113" t="str">
        <f ca="1" t="shared" si="8"/>
        <v>F0</v>
      </c>
      <c r="N97" s="113" t="str">
        <f ca="1" t="shared" si="9"/>
        <v>C2</v>
      </c>
      <c r="O97" s="113" t="str">
        <f ca="1" t="shared" si="10"/>
        <v>C2</v>
      </c>
    </row>
    <row r="98" spans="1:15" s="74" customFormat="1" ht="43.5" customHeight="1">
      <c r="A98" s="72" t="s">
        <v>117</v>
      </c>
      <c r="B98" s="76" t="s">
        <v>54</v>
      </c>
      <c r="C98" s="53" t="s">
        <v>119</v>
      </c>
      <c r="D98" s="54" t="s">
        <v>115</v>
      </c>
      <c r="E98" s="55" t="s">
        <v>29</v>
      </c>
      <c r="F98" s="56">
        <v>600</v>
      </c>
      <c r="G98" s="57"/>
      <c r="H98" s="58">
        <f>ROUND(G98*F98,2)</f>
        <v>0</v>
      </c>
      <c r="I98" s="77"/>
      <c r="J98" s="110">
        <f ca="1">IF(CELL("protect",$G98)=1,"LOCKED","")</f>
      </c>
      <c r="K98" s="111" t="str">
        <f t="shared" si="7"/>
        <v>A029Common Excavation- Unsuitable site materialCW 3170-R3m³</v>
      </c>
      <c r="L98" s="112">
        <f>MATCH(K98,'[1]Pay Items'!$K$1:$K$503,0)</f>
        <v>43</v>
      </c>
      <c r="M98" s="113" t="str">
        <f ca="1" t="shared" si="8"/>
        <v>F0</v>
      </c>
      <c r="N98" s="113" t="str">
        <f ca="1" t="shared" si="9"/>
        <v>C2</v>
      </c>
      <c r="O98" s="113" t="str">
        <f ca="1" t="shared" si="10"/>
        <v>C2</v>
      </c>
    </row>
    <row r="99" spans="1:15" ht="36" customHeight="1">
      <c r="A99" s="20"/>
      <c r="B99" s="17"/>
      <c r="C99" s="32" t="s">
        <v>37</v>
      </c>
      <c r="D99" s="11"/>
      <c r="E99" s="8"/>
      <c r="F99" s="11"/>
      <c r="G99" s="99"/>
      <c r="H99" s="116"/>
      <c r="J99" s="110" t="str">
        <f ca="1" t="shared" si="11"/>
        <v>LOCKED</v>
      </c>
      <c r="K99" s="111" t="str">
        <f t="shared" si="7"/>
        <v>ROADWORKS - REMOVALS/RENEWALS</v>
      </c>
      <c r="L99" s="112" t="e">
        <f>MATCH(K99,'[1]Pay Items'!$K$1:$K$503,0)</f>
        <v>#N/A</v>
      </c>
      <c r="M99" s="113" t="str">
        <f ca="1" t="shared" si="8"/>
        <v>F0</v>
      </c>
      <c r="N99" s="113" t="str">
        <f ca="1" t="shared" si="9"/>
        <v>C2</v>
      </c>
      <c r="O99" s="113" t="str">
        <f ca="1" t="shared" si="10"/>
        <v>C2</v>
      </c>
    </row>
    <row r="100" spans="1:15" s="78" customFormat="1" ht="30" customHeight="1">
      <c r="A100" s="69" t="s">
        <v>55</v>
      </c>
      <c r="B100" s="76" t="s">
        <v>56</v>
      </c>
      <c r="C100" s="53" t="s">
        <v>57</v>
      </c>
      <c r="D100" s="54" t="s">
        <v>72</v>
      </c>
      <c r="E100" s="55"/>
      <c r="F100" s="56"/>
      <c r="G100" s="80"/>
      <c r="H100" s="58"/>
      <c r="I100" s="77"/>
      <c r="J100" s="110" t="str">
        <f ca="1" t="shared" si="11"/>
        <v>LOCKED</v>
      </c>
      <c r="K100" s="111" t="str">
        <f t="shared" si="7"/>
        <v>B001Pavement RemovalCW 3110-R13</v>
      </c>
      <c r="L100" s="112">
        <f>MATCH(K100,'[1]Pay Items'!$K$1:$K$503,0)</f>
        <v>51</v>
      </c>
      <c r="M100" s="113" t="str">
        <f ca="1" t="shared" si="8"/>
        <v>F0</v>
      </c>
      <c r="N100" s="113" t="str">
        <f ca="1" t="shared" si="9"/>
        <v>G</v>
      </c>
      <c r="O100" s="113" t="str">
        <f ca="1" t="shared" si="10"/>
        <v>C2</v>
      </c>
    </row>
    <row r="101" spans="1:15" s="74" customFormat="1" ht="30" customHeight="1">
      <c r="A101" s="69" t="s">
        <v>66</v>
      </c>
      <c r="B101" s="52" t="s">
        <v>32</v>
      </c>
      <c r="C101" s="53" t="s">
        <v>67</v>
      </c>
      <c r="D101" s="54" t="s">
        <v>2</v>
      </c>
      <c r="E101" s="55" t="s">
        <v>31</v>
      </c>
      <c r="F101" s="56">
        <v>900</v>
      </c>
      <c r="G101" s="57"/>
      <c r="H101" s="58">
        <f>ROUND(G101*F101,2)</f>
        <v>0</v>
      </c>
      <c r="I101" s="79"/>
      <c r="J101" s="110">
        <f ca="1" t="shared" si="11"/>
      </c>
      <c r="K101" s="111" t="str">
        <f t="shared" si="7"/>
        <v>B003Asphalt Pavementm²</v>
      </c>
      <c r="L101" s="112">
        <f>MATCH(K101,'[1]Pay Items'!$K$1:$K$503,0)</f>
        <v>53</v>
      </c>
      <c r="M101" s="113" t="str">
        <f ca="1" t="shared" si="8"/>
        <v>F0</v>
      </c>
      <c r="N101" s="113" t="str">
        <f ca="1" t="shared" si="9"/>
        <v>C2</v>
      </c>
      <c r="O101" s="113" t="str">
        <f ca="1" t="shared" si="10"/>
        <v>C2</v>
      </c>
    </row>
    <row r="102" spans="1:15" s="74" customFormat="1" ht="30" customHeight="1">
      <c r="A102" s="69" t="s">
        <v>39</v>
      </c>
      <c r="B102" s="76" t="s">
        <v>58</v>
      </c>
      <c r="C102" s="53" t="s">
        <v>40</v>
      </c>
      <c r="D102" s="54" t="s">
        <v>122</v>
      </c>
      <c r="E102" s="55"/>
      <c r="F102" s="56"/>
      <c r="G102" s="80"/>
      <c r="H102" s="58"/>
      <c r="I102" s="77"/>
      <c r="J102" s="110" t="str">
        <f ca="1" t="shared" si="11"/>
        <v>LOCKED</v>
      </c>
      <c r="K102" s="111" t="str">
        <f t="shared" si="7"/>
        <v>B094Drilled DowelsCW 3230-R6</v>
      </c>
      <c r="L102" s="112">
        <f>MATCH(K102,'[1]Pay Items'!$K$1:$K$503,0)</f>
        <v>146</v>
      </c>
      <c r="M102" s="113" t="str">
        <f ca="1" t="shared" si="8"/>
        <v>F0</v>
      </c>
      <c r="N102" s="113" t="str">
        <f ca="1" t="shared" si="9"/>
        <v>G</v>
      </c>
      <c r="O102" s="113" t="str">
        <f ca="1" t="shared" si="10"/>
        <v>C2</v>
      </c>
    </row>
    <row r="103" spans="1:15" s="74" customFormat="1" ht="30" customHeight="1">
      <c r="A103" s="69" t="s">
        <v>68</v>
      </c>
      <c r="B103" s="52" t="s">
        <v>32</v>
      </c>
      <c r="C103" s="53" t="s">
        <v>69</v>
      </c>
      <c r="D103" s="54" t="s">
        <v>2</v>
      </c>
      <c r="E103" s="55" t="s">
        <v>36</v>
      </c>
      <c r="F103" s="56">
        <v>30</v>
      </c>
      <c r="G103" s="57"/>
      <c r="H103" s="58">
        <f>ROUND(G103*F103,2)</f>
        <v>0</v>
      </c>
      <c r="I103" s="77"/>
      <c r="J103" s="110">
        <f ca="1" t="shared" si="11"/>
      </c>
      <c r="K103" s="111" t="str">
        <f t="shared" si="7"/>
        <v>B09628.6 mm Diametereach</v>
      </c>
      <c r="L103" s="112">
        <f>MATCH(K103,'[1]Pay Items'!$K$1:$K$503,0)</f>
        <v>148</v>
      </c>
      <c r="M103" s="113" t="str">
        <f ca="1" t="shared" si="8"/>
        <v>F0</v>
      </c>
      <c r="N103" s="113" t="str">
        <f ca="1" t="shared" si="9"/>
        <v>C2</v>
      </c>
      <c r="O103" s="113" t="str">
        <f ca="1" t="shared" si="10"/>
        <v>C2</v>
      </c>
    </row>
    <row r="104" spans="1:15" ht="36" customHeight="1">
      <c r="A104" s="20"/>
      <c r="B104" s="87"/>
      <c r="C104" s="32" t="s">
        <v>18</v>
      </c>
      <c r="D104" s="11"/>
      <c r="E104" s="9"/>
      <c r="F104" s="9"/>
      <c r="G104" s="99"/>
      <c r="H104" s="116"/>
      <c r="J104" s="110" t="str">
        <f ca="1" t="shared" si="11"/>
        <v>LOCKED</v>
      </c>
      <c r="K104" s="111" t="str">
        <f t="shared" si="7"/>
        <v>ROADWORKS - NEW CONSTRUCTION</v>
      </c>
      <c r="L104" s="112" t="e">
        <f>MATCH(K104,'[1]Pay Items'!$K$1:$K$503,0)</f>
        <v>#N/A</v>
      </c>
      <c r="M104" s="113" t="str">
        <f ca="1" t="shared" si="8"/>
        <v>G</v>
      </c>
      <c r="N104" s="113" t="str">
        <f ca="1" t="shared" si="9"/>
        <v>C2</v>
      </c>
      <c r="O104" s="113" t="str">
        <f ca="1" t="shared" si="10"/>
        <v>C2</v>
      </c>
    </row>
    <row r="105" spans="1:15" s="78" customFormat="1" ht="43.5" customHeight="1">
      <c r="A105" s="72" t="s">
        <v>45</v>
      </c>
      <c r="B105" s="76" t="s">
        <v>59</v>
      </c>
      <c r="C105" s="53" t="s">
        <v>46</v>
      </c>
      <c r="D105" s="54" t="s">
        <v>136</v>
      </c>
      <c r="E105" s="55"/>
      <c r="F105" s="67"/>
      <c r="G105" s="80"/>
      <c r="H105" s="70"/>
      <c r="I105" s="77"/>
      <c r="J105" s="110" t="str">
        <f ca="1" t="shared" si="11"/>
        <v>LOCKED</v>
      </c>
      <c r="K105" s="111" t="str">
        <f t="shared" si="7"/>
        <v>C001Concrete Pavements, Median Slabs, Bull-noses, and Safety MediansCW 3310-R14</v>
      </c>
      <c r="L105" s="112">
        <f>MATCH(K105,'[1]Pay Items'!$K$1:$K$503,0)</f>
        <v>284</v>
      </c>
      <c r="M105" s="113" t="str">
        <f ca="1" t="shared" si="8"/>
        <v>F0</v>
      </c>
      <c r="N105" s="113" t="str">
        <f ca="1" t="shared" si="9"/>
        <v>G</v>
      </c>
      <c r="O105" s="113" t="str">
        <f ca="1" t="shared" si="10"/>
        <v>C2</v>
      </c>
    </row>
    <row r="106" spans="1:15" s="78" customFormat="1" ht="43.5" customHeight="1">
      <c r="A106" s="72" t="s">
        <v>144</v>
      </c>
      <c r="B106" s="52" t="s">
        <v>32</v>
      </c>
      <c r="C106" s="53" t="s">
        <v>145</v>
      </c>
      <c r="D106" s="54" t="s">
        <v>2</v>
      </c>
      <c r="E106" s="55" t="s">
        <v>31</v>
      </c>
      <c r="F106" s="67">
        <v>1100</v>
      </c>
      <c r="G106" s="57"/>
      <c r="H106" s="58">
        <f>ROUND(G106*F106,2)</f>
        <v>0</v>
      </c>
      <c r="I106" s="77" t="s">
        <v>134</v>
      </c>
      <c r="J106" s="110">
        <f ca="1" t="shared" si="11"/>
      </c>
      <c r="K106" s="111" t="str">
        <f t="shared" si="7"/>
        <v>C004Construction of 250 mm Concrete Pavement (Plain-Dowelled)m²</v>
      </c>
      <c r="L106" s="112">
        <f>MATCH(K106,'[1]Pay Items'!$K$1:$K$503,0)</f>
        <v>287</v>
      </c>
      <c r="M106" s="113" t="str">
        <f ca="1" t="shared" si="8"/>
        <v>F0</v>
      </c>
      <c r="N106" s="113" t="str">
        <f ca="1" t="shared" si="9"/>
        <v>C2</v>
      </c>
      <c r="O106" s="113" t="str">
        <f ca="1" t="shared" si="10"/>
        <v>C2</v>
      </c>
    </row>
    <row r="107" spans="1:15" s="78" customFormat="1" ht="43.5" customHeight="1">
      <c r="A107" s="72" t="s">
        <v>47</v>
      </c>
      <c r="B107" s="76" t="s">
        <v>60</v>
      </c>
      <c r="C107" s="53" t="s">
        <v>48</v>
      </c>
      <c r="D107" s="54" t="s">
        <v>136</v>
      </c>
      <c r="E107" s="55"/>
      <c r="F107" s="67"/>
      <c r="G107" s="80"/>
      <c r="H107" s="70"/>
      <c r="I107" s="77"/>
      <c r="J107" s="110" t="str">
        <f ca="1" t="shared" si="11"/>
        <v>LOCKED</v>
      </c>
      <c r="K107" s="111" t="str">
        <f t="shared" si="7"/>
        <v>C032Concrete Curbs, Curb and Gutter, and Splash StripsCW 3310-R14</v>
      </c>
      <c r="L107" s="112">
        <f>MATCH(K107,'[1]Pay Items'!$K$1:$K$503,0)</f>
        <v>315</v>
      </c>
      <c r="M107" s="113" t="str">
        <f ca="1" t="shared" si="8"/>
        <v>F0</v>
      </c>
      <c r="N107" s="113" t="str">
        <f ca="1" t="shared" si="9"/>
        <v>G</v>
      </c>
      <c r="O107" s="113" t="str">
        <f ca="1" t="shared" si="10"/>
        <v>C2</v>
      </c>
    </row>
    <row r="108" spans="1:15" s="74" customFormat="1" ht="43.5" customHeight="1">
      <c r="A108" s="72" t="s">
        <v>147</v>
      </c>
      <c r="B108" s="52" t="s">
        <v>32</v>
      </c>
      <c r="C108" s="53" t="s">
        <v>184</v>
      </c>
      <c r="D108" s="54" t="s">
        <v>132</v>
      </c>
      <c r="E108" s="55" t="s">
        <v>41</v>
      </c>
      <c r="F108" s="56">
        <v>270</v>
      </c>
      <c r="G108" s="57"/>
      <c r="H108" s="58">
        <f>ROUND(G108*F108,2)</f>
        <v>0</v>
      </c>
      <c r="I108" s="79" t="s">
        <v>148</v>
      </c>
      <c r="J108" s="110">
        <f ca="1" t="shared" si="11"/>
      </c>
      <c r="K108" s="111" t="str">
        <f t="shared" si="7"/>
        <v>C037Construction of Modified Barrier (180mm ht, Integral)SD-203Bm</v>
      </c>
      <c r="L108" s="112" t="e">
        <f>MATCH(K108,'[1]Pay Items'!$K$1:$K$503,0)</f>
        <v>#N/A</v>
      </c>
      <c r="M108" s="113" t="str">
        <f ca="1" t="shared" si="8"/>
        <v>F0</v>
      </c>
      <c r="N108" s="113" t="str">
        <f ca="1" t="shared" si="9"/>
        <v>C2</v>
      </c>
      <c r="O108" s="113" t="str">
        <f ca="1" t="shared" si="10"/>
        <v>C2</v>
      </c>
    </row>
    <row r="109" spans="1:15" s="74" customFormat="1" ht="43.5" customHeight="1">
      <c r="A109" s="69" t="s">
        <v>151</v>
      </c>
      <c r="B109" s="52" t="s">
        <v>38</v>
      </c>
      <c r="C109" s="53" t="s">
        <v>152</v>
      </c>
      <c r="D109" s="54" t="s">
        <v>135</v>
      </c>
      <c r="E109" s="55" t="s">
        <v>41</v>
      </c>
      <c r="F109" s="56">
        <v>270</v>
      </c>
      <c r="G109" s="57"/>
      <c r="H109" s="58">
        <f>ROUND(G109*F109,2)</f>
        <v>0</v>
      </c>
      <c r="I109" s="77"/>
      <c r="J109" s="110">
        <f ca="1" t="shared" si="11"/>
      </c>
      <c r="K109" s="111" t="str">
        <f t="shared" si="7"/>
        <v>C068Construction of Splash Strip, ( Separate, 600 mm width)SD-223Bm</v>
      </c>
      <c r="L109" s="112">
        <f>MATCH(K109,'[1]Pay Items'!$K$1:$K$503,0)</f>
        <v>334</v>
      </c>
      <c r="M109" s="113" t="str">
        <f ca="1" t="shared" si="8"/>
        <v>F0</v>
      </c>
      <c r="N109" s="113" t="str">
        <f ca="1" t="shared" si="9"/>
        <v>C2</v>
      </c>
      <c r="O109" s="113" t="str">
        <f ca="1" t="shared" si="10"/>
        <v>C2</v>
      </c>
    </row>
    <row r="110" spans="1:15" s="78" customFormat="1" ht="43.5" customHeight="1">
      <c r="A110" s="72" t="s">
        <v>70</v>
      </c>
      <c r="B110" s="120" t="s">
        <v>61</v>
      </c>
      <c r="C110" s="61" t="s">
        <v>43</v>
      </c>
      <c r="D110" s="62" t="s">
        <v>136</v>
      </c>
      <c r="E110" s="63" t="s">
        <v>41</v>
      </c>
      <c r="F110" s="71">
        <v>210</v>
      </c>
      <c r="G110" s="64"/>
      <c r="H110" s="65">
        <f>ROUND(G110*F110,2)</f>
        <v>0</v>
      </c>
      <c r="I110" s="77"/>
      <c r="J110" s="110">
        <f ca="1" t="shared" si="11"/>
      </c>
      <c r="K110" s="111" t="str">
        <f t="shared" si="7"/>
        <v>C050Supply and Installation of Dowel AssembliesCW 3310-R14m</v>
      </c>
      <c r="L110" s="112">
        <f>MATCH(K110,'[1]Pay Items'!$K$1:$K$503,0)</f>
        <v>337</v>
      </c>
      <c r="M110" s="113" t="str">
        <f ca="1" t="shared" si="8"/>
        <v>F0</v>
      </c>
      <c r="N110" s="113" t="str">
        <f ca="1" t="shared" si="9"/>
        <v>C2</v>
      </c>
      <c r="O110" s="113" t="str">
        <f ca="1" t="shared" si="10"/>
        <v>C2</v>
      </c>
    </row>
    <row r="111" spans="1:15" ht="48" customHeight="1">
      <c r="A111" s="20"/>
      <c r="B111" s="7"/>
      <c r="C111" s="32" t="s">
        <v>19</v>
      </c>
      <c r="D111" s="11"/>
      <c r="E111" s="10"/>
      <c r="F111" s="9"/>
      <c r="G111" s="99"/>
      <c r="H111" s="116"/>
      <c r="J111" s="110" t="str">
        <f ca="1" t="shared" si="11"/>
        <v>LOCKED</v>
      </c>
      <c r="K111" s="111" t="str">
        <f t="shared" si="7"/>
        <v>ASSOCIATED DRAINAGE AND UNDERGROUND WORKS</v>
      </c>
      <c r="L111" s="112">
        <f>MATCH(K111,'[1]Pay Items'!$K$1:$K$503,0)</f>
        <v>362</v>
      </c>
      <c r="M111" s="113" t="str">
        <f ca="1" t="shared" si="8"/>
        <v>G</v>
      </c>
      <c r="N111" s="113" t="str">
        <f ca="1" t="shared" si="9"/>
        <v>C2</v>
      </c>
      <c r="O111" s="113" t="str">
        <f ca="1" t="shared" si="10"/>
        <v>C2</v>
      </c>
    </row>
    <row r="112" spans="1:15" s="78" customFormat="1" ht="30" customHeight="1">
      <c r="A112" s="72"/>
      <c r="B112" s="76" t="s">
        <v>62</v>
      </c>
      <c r="C112" s="53" t="s">
        <v>185</v>
      </c>
      <c r="D112" s="54"/>
      <c r="E112" s="55"/>
      <c r="F112" s="67"/>
      <c r="G112" s="80"/>
      <c r="H112" s="70"/>
      <c r="I112" s="77"/>
      <c r="J112" s="110" t="str">
        <f ca="1" t="shared" si="11"/>
        <v>LOCKED</v>
      </c>
      <c r="K112" s="111" t="str">
        <f t="shared" si="7"/>
        <v>WaterMain</v>
      </c>
      <c r="L112" s="112" t="e">
        <f>MATCH(K112,'[1]Pay Items'!$K$1:$K$503,0)</f>
        <v>#N/A</v>
      </c>
      <c r="M112" s="113" t="str">
        <f ca="1" t="shared" si="8"/>
        <v>F0</v>
      </c>
      <c r="N112" s="113" t="str">
        <f ca="1" t="shared" si="9"/>
        <v>G</v>
      </c>
      <c r="O112" s="113" t="str">
        <f ca="1" t="shared" si="10"/>
        <v>C2</v>
      </c>
    </row>
    <row r="113" spans="1:15" s="78" customFormat="1" ht="30" customHeight="1">
      <c r="A113" s="72"/>
      <c r="B113" s="52" t="s">
        <v>32</v>
      </c>
      <c r="C113" s="53" t="s">
        <v>240</v>
      </c>
      <c r="D113" s="54"/>
      <c r="E113" s="55"/>
      <c r="F113" s="67"/>
      <c r="G113" s="80"/>
      <c r="H113" s="70"/>
      <c r="I113" s="77"/>
      <c r="J113" s="110" t="str">
        <f ca="1" t="shared" si="11"/>
        <v>LOCKED</v>
      </c>
      <c r="K113" s="111" t="str">
        <f t="shared" si="7"/>
        <v>150 mm, PVC</v>
      </c>
      <c r="L113" s="112" t="e">
        <f>MATCH(K113,'[1]Pay Items'!$K$1:$K$503,0)</f>
        <v>#N/A</v>
      </c>
      <c r="M113" s="113" t="str">
        <f ca="1" t="shared" si="8"/>
        <v>F0</v>
      </c>
      <c r="N113" s="113" t="str">
        <f ca="1" t="shared" si="9"/>
        <v>G</v>
      </c>
      <c r="O113" s="113" t="str">
        <f ca="1" t="shared" si="10"/>
        <v>C2</v>
      </c>
    </row>
    <row r="114" spans="1:15" s="78" customFormat="1" ht="30" customHeight="1">
      <c r="A114" s="72"/>
      <c r="B114" s="59" t="s">
        <v>123</v>
      </c>
      <c r="C114" s="53" t="s">
        <v>186</v>
      </c>
      <c r="D114" s="54" t="s">
        <v>187</v>
      </c>
      <c r="E114" s="55" t="s">
        <v>41</v>
      </c>
      <c r="F114" s="67">
        <v>5</v>
      </c>
      <c r="G114" s="57"/>
      <c r="H114" s="58">
        <f>ROUND(F114*G114,2)</f>
        <v>0</v>
      </c>
      <c r="I114" s="77"/>
      <c r="J114" s="110">
        <f aca="true" ca="1" t="shared" si="12" ref="J114:J119">IF(CELL("protect",$G114)=1,"LOCKED","")</f>
      </c>
      <c r="K114" s="111" t="str">
        <f t="shared" si="7"/>
        <v>In Trench, Class B Sand Bedding, Class 4 BackfillCW 2110m</v>
      </c>
      <c r="L114" s="112" t="e">
        <f>MATCH(K114,'[1]Pay Items'!$K$1:$K$503,0)</f>
        <v>#N/A</v>
      </c>
      <c r="M114" s="113" t="str">
        <f ca="1" t="shared" si="8"/>
        <v>F0</v>
      </c>
      <c r="N114" s="113" t="str">
        <f ca="1" t="shared" si="9"/>
        <v>C2</v>
      </c>
      <c r="O114" s="113" t="str">
        <f ca="1" t="shared" si="10"/>
        <v>C2</v>
      </c>
    </row>
    <row r="115" spans="1:15" s="78" customFormat="1" ht="30" customHeight="1">
      <c r="A115" s="72"/>
      <c r="B115" s="76" t="s">
        <v>63</v>
      </c>
      <c r="C115" s="53" t="s">
        <v>188</v>
      </c>
      <c r="D115" s="54" t="s">
        <v>187</v>
      </c>
      <c r="E115" s="55"/>
      <c r="F115" s="67"/>
      <c r="G115" s="99"/>
      <c r="H115" s="58"/>
      <c r="I115" s="77"/>
      <c r="J115" s="110" t="str">
        <f ca="1" t="shared" si="12"/>
        <v>LOCKED</v>
      </c>
      <c r="K115" s="111" t="str">
        <f t="shared" si="7"/>
        <v>Watermain ValvesCW 2110</v>
      </c>
      <c r="L115" s="112" t="e">
        <f>MATCH(K115,'[1]Pay Items'!$K$1:$K$503,0)</f>
        <v>#N/A</v>
      </c>
      <c r="M115" s="113" t="str">
        <f ca="1" t="shared" si="8"/>
        <v>F0</v>
      </c>
      <c r="N115" s="113" t="str">
        <f ca="1" t="shared" si="9"/>
        <v>C2</v>
      </c>
      <c r="O115" s="113" t="str">
        <f ca="1" t="shared" si="10"/>
        <v>C2</v>
      </c>
    </row>
    <row r="116" spans="1:15" s="78" customFormat="1" ht="30" customHeight="1">
      <c r="A116" s="72"/>
      <c r="B116" s="52" t="s">
        <v>32</v>
      </c>
      <c r="C116" s="53" t="s">
        <v>236</v>
      </c>
      <c r="D116" s="54"/>
      <c r="E116" s="55" t="s">
        <v>36</v>
      </c>
      <c r="F116" s="67">
        <v>1</v>
      </c>
      <c r="G116" s="57"/>
      <c r="H116" s="70">
        <f>ROUND(F116*G116,2)</f>
        <v>0</v>
      </c>
      <c r="I116" s="77"/>
      <c r="J116" s="110">
        <f ca="1" t="shared" si="12"/>
      </c>
      <c r="K116" s="111" t="str">
        <f t="shared" si="7"/>
        <v>150mm, SD-016each</v>
      </c>
      <c r="L116" s="112" t="e">
        <f>MATCH(K116,'[1]Pay Items'!$K$1:$K$503,0)</f>
        <v>#N/A</v>
      </c>
      <c r="M116" s="113" t="str">
        <f ca="1" t="shared" si="8"/>
        <v>F0</v>
      </c>
      <c r="N116" s="113" t="str">
        <f ca="1" t="shared" si="9"/>
        <v>C2</v>
      </c>
      <c r="O116" s="113" t="str">
        <f ca="1" t="shared" si="10"/>
        <v>C2</v>
      </c>
    </row>
    <row r="117" spans="1:15" s="78" customFormat="1" ht="30" customHeight="1">
      <c r="A117" s="72"/>
      <c r="B117" s="76" t="s">
        <v>125</v>
      </c>
      <c r="C117" s="53" t="s">
        <v>189</v>
      </c>
      <c r="D117" s="54" t="s">
        <v>187</v>
      </c>
      <c r="E117" s="55"/>
      <c r="F117" s="67"/>
      <c r="G117" s="99"/>
      <c r="H117" s="58"/>
      <c r="I117" s="77"/>
      <c r="J117" s="110" t="str">
        <f ca="1" t="shared" si="12"/>
        <v>LOCKED</v>
      </c>
      <c r="K117" s="111" t="str">
        <f t="shared" si="7"/>
        <v>HydrantCW 2110</v>
      </c>
      <c r="L117" s="112" t="e">
        <f>MATCH(K117,'[1]Pay Items'!$K$1:$K$503,0)</f>
        <v>#N/A</v>
      </c>
      <c r="M117" s="113" t="str">
        <f ca="1" t="shared" si="8"/>
        <v>F0</v>
      </c>
      <c r="N117" s="113" t="str">
        <f ca="1" t="shared" si="9"/>
        <v>C2</v>
      </c>
      <c r="O117" s="113" t="str">
        <f ca="1" t="shared" si="10"/>
        <v>C2</v>
      </c>
    </row>
    <row r="118" spans="1:20" s="84" customFormat="1" ht="30" customHeight="1">
      <c r="A118" s="72"/>
      <c r="B118" s="52" t="s">
        <v>32</v>
      </c>
      <c r="C118" s="53" t="s">
        <v>190</v>
      </c>
      <c r="D118" s="54"/>
      <c r="E118" s="55" t="s">
        <v>36</v>
      </c>
      <c r="F118" s="67">
        <v>1</v>
      </c>
      <c r="G118" s="57"/>
      <c r="H118" s="58">
        <f>ROUND(F118*G118,2)</f>
        <v>0</v>
      </c>
      <c r="I118" s="70"/>
      <c r="J118" s="110">
        <f ca="1" t="shared" si="12"/>
      </c>
      <c r="K118" s="111" t="str">
        <f t="shared" si="7"/>
        <v>SD-006each</v>
      </c>
      <c r="L118" s="112" t="e">
        <f>MATCH(K118,'[1]Pay Items'!$K$1:$K$503,0)</f>
        <v>#N/A</v>
      </c>
      <c r="M118" s="113" t="str">
        <f ca="1" t="shared" si="8"/>
        <v>F0</v>
      </c>
      <c r="N118" s="113" t="str">
        <f ca="1" t="shared" si="9"/>
        <v>C2</v>
      </c>
      <c r="O118" s="113" t="str">
        <f ca="1" t="shared" si="10"/>
        <v>C2</v>
      </c>
      <c r="P118" s="83"/>
      <c r="Q118" s="83"/>
      <c r="R118" s="83"/>
      <c r="S118" s="83"/>
      <c r="T118" s="83"/>
    </row>
    <row r="119" spans="1:15" s="38" customFormat="1" ht="30" customHeight="1" thickBot="1">
      <c r="A119" s="39"/>
      <c r="B119" s="35" t="str">
        <f>B90</f>
        <v>B</v>
      </c>
      <c r="C119" s="135" t="str">
        <f>C90</f>
        <v>Waverley Street Twinning - LADCO</v>
      </c>
      <c r="D119" s="136"/>
      <c r="E119" s="136"/>
      <c r="F119" s="137"/>
      <c r="G119" s="101" t="s">
        <v>14</v>
      </c>
      <c r="H119" s="118">
        <f>SUM(H90:H118)</f>
        <v>0</v>
      </c>
      <c r="J119" s="110" t="str">
        <f ca="1" t="shared" si="12"/>
        <v>LOCKED</v>
      </c>
      <c r="K119" s="111" t="str">
        <f t="shared" si="7"/>
        <v>Waverley Street Twinning - LADCO</v>
      </c>
      <c r="L119" s="112" t="e">
        <f>MATCH(K119,'[1]Pay Items'!$K$1:$K$503,0)</f>
        <v>#N/A</v>
      </c>
      <c r="M119" s="113" t="str">
        <f ca="1" t="shared" si="8"/>
        <v>G</v>
      </c>
      <c r="N119" s="113" t="str">
        <f ca="1" t="shared" si="9"/>
        <v>C2</v>
      </c>
      <c r="O119" s="113" t="str">
        <f ca="1" t="shared" si="10"/>
        <v>C2</v>
      </c>
    </row>
    <row r="120" spans="1:15" ht="36" customHeight="1" thickTop="1">
      <c r="A120" s="50"/>
      <c r="B120" s="12"/>
      <c r="C120" s="18" t="s">
        <v>15</v>
      </c>
      <c r="D120" s="25"/>
      <c r="E120" s="1"/>
      <c r="F120" s="1"/>
      <c r="H120" s="119"/>
      <c r="J120" s="110" t="str">
        <f ca="1" t="shared" si="11"/>
        <v>LOCKED</v>
      </c>
      <c r="K120" s="111" t="str">
        <f t="shared" si="7"/>
        <v>SUMMARY</v>
      </c>
      <c r="L120" s="112" t="e">
        <f>MATCH(K120,'[1]Pay Items'!$K$1:$K$503,0)</f>
        <v>#N/A</v>
      </c>
      <c r="M120" s="113" t="str">
        <f ca="1" t="shared" si="8"/>
        <v>G</v>
      </c>
      <c r="N120" s="113" t="str">
        <f ca="1" t="shared" si="9"/>
        <v>G</v>
      </c>
      <c r="O120" s="113" t="str">
        <f ca="1" t="shared" si="10"/>
        <v>G</v>
      </c>
    </row>
    <row r="121" spans="1:15" ht="30" customHeight="1" thickBot="1">
      <c r="A121" s="21"/>
      <c r="B121" s="35" t="str">
        <f>B6</f>
        <v>A</v>
      </c>
      <c r="C121" s="138" t="str">
        <f>C6</f>
        <v>Waverley Street  Twinning - City of Winnipeg</v>
      </c>
      <c r="D121" s="136"/>
      <c r="E121" s="136"/>
      <c r="F121" s="137"/>
      <c r="G121" s="100" t="s">
        <v>14</v>
      </c>
      <c r="H121" s="117">
        <f>H89</f>
        <v>0</v>
      </c>
      <c r="J121" s="110" t="str">
        <f ca="1">IF(CELL("protect",$G121)=1,"LOCKED","")</f>
        <v>LOCKED</v>
      </c>
      <c r="K121" s="111" t="str">
        <f t="shared" si="7"/>
        <v>Waverley Street Twinning - City of Winnipeg</v>
      </c>
      <c r="L121" s="112" t="e">
        <f>MATCH(K121,'[1]Pay Items'!$K$1:$K$503,0)</f>
        <v>#N/A</v>
      </c>
      <c r="M121" s="113" t="str">
        <f ca="1" t="shared" si="8"/>
        <v>G</v>
      </c>
      <c r="N121" s="113" t="str">
        <f ca="1" t="shared" si="9"/>
        <v>C2</v>
      </c>
      <c r="O121" s="113" t="str">
        <f ca="1" t="shared" si="10"/>
        <v>C2</v>
      </c>
    </row>
    <row r="122" spans="1:15" ht="30" customHeight="1" thickBot="1" thickTop="1">
      <c r="A122" s="21"/>
      <c r="B122" s="35" t="str">
        <f>B90</f>
        <v>B</v>
      </c>
      <c r="C122" s="139" t="str">
        <f>C90</f>
        <v>Waverley Street Twinning - LADCO</v>
      </c>
      <c r="D122" s="140"/>
      <c r="E122" s="140"/>
      <c r="F122" s="141"/>
      <c r="G122" s="100" t="s">
        <v>14</v>
      </c>
      <c r="H122" s="117">
        <f>H119</f>
        <v>0</v>
      </c>
      <c r="J122" s="110" t="str">
        <f ca="1" t="shared" si="11"/>
        <v>LOCKED</v>
      </c>
      <c r="K122" s="111" t="str">
        <f t="shared" si="7"/>
        <v>Waverley Street Twinning - LADCO</v>
      </c>
      <c r="L122" s="112" t="e">
        <f>MATCH(K122,'[1]Pay Items'!$K$1:$K$503,0)</f>
        <v>#N/A</v>
      </c>
      <c r="M122" s="113" t="str">
        <f ca="1" t="shared" si="8"/>
        <v>G</v>
      </c>
      <c r="N122" s="113" t="str">
        <f ca="1" t="shared" si="9"/>
        <v>C2</v>
      </c>
      <c r="O122" s="113" t="str">
        <f ca="1" t="shared" si="10"/>
        <v>C2</v>
      </c>
    </row>
    <row r="123" spans="1:15" s="34" customFormat="1" ht="37.5" customHeight="1" thickTop="1">
      <c r="A123" s="20"/>
      <c r="B123" s="130" t="s">
        <v>27</v>
      </c>
      <c r="C123" s="131"/>
      <c r="D123" s="131"/>
      <c r="E123" s="131"/>
      <c r="F123" s="131"/>
      <c r="G123" s="121">
        <f>SUM(H121:H122)</f>
        <v>0</v>
      </c>
      <c r="H123" s="122"/>
      <c r="J123" s="110" t="str">
        <f ca="1">IF(CELL("protect",$G123)=1,"LOCKED","")</f>
        <v>LOCKED</v>
      </c>
      <c r="K123" s="111">
        <f t="shared" si="7"/>
      </c>
      <c r="L123" s="112" t="e">
        <f>MATCH(K123,'[1]Pay Items'!$K$1:$K$503,0)</f>
        <v>#N/A</v>
      </c>
      <c r="M123" s="113" t="str">
        <f ca="1" t="shared" si="8"/>
        <v>G</v>
      </c>
      <c r="N123" s="113" t="str">
        <f ca="1" t="shared" si="9"/>
        <v>C2</v>
      </c>
      <c r="O123" s="113" t="str">
        <f ca="1" t="shared" si="10"/>
        <v>G</v>
      </c>
    </row>
    <row r="124" spans="1:15" ht="37.5" customHeight="1">
      <c r="A124" s="20"/>
      <c r="B124" s="123" t="s">
        <v>25</v>
      </c>
      <c r="C124" s="124"/>
      <c r="D124" s="124"/>
      <c r="E124" s="124"/>
      <c r="F124" s="124"/>
      <c r="G124" s="124"/>
      <c r="H124" s="125"/>
      <c r="J124" s="110" t="str">
        <f ca="1" t="shared" si="11"/>
        <v>LOCKED</v>
      </c>
      <c r="K124" s="111">
        <f t="shared" si="7"/>
      </c>
      <c r="L124" s="112" t="e">
        <f>MATCH(K124,'[1]Pay Items'!$K$1:$K$503,0)</f>
        <v>#N/A</v>
      </c>
      <c r="M124" s="113" t="str">
        <f ca="1" t="shared" si="8"/>
        <v>G</v>
      </c>
      <c r="N124" s="113" t="str">
        <f ca="1" t="shared" si="9"/>
        <v>G</v>
      </c>
      <c r="O124" s="113" t="str">
        <f ca="1" t="shared" si="10"/>
        <v>G</v>
      </c>
    </row>
    <row r="125" spans="1:15" ht="37.5" customHeight="1">
      <c r="A125" s="20"/>
      <c r="B125" s="126" t="s">
        <v>26</v>
      </c>
      <c r="C125" s="124"/>
      <c r="D125" s="124"/>
      <c r="E125" s="124"/>
      <c r="F125" s="124"/>
      <c r="G125" s="124"/>
      <c r="H125" s="125"/>
      <c r="J125" s="110" t="str">
        <f ca="1" t="shared" si="11"/>
        <v>LOCKED</v>
      </c>
      <c r="K125" s="111">
        <f t="shared" si="7"/>
      </c>
      <c r="L125" s="112" t="e">
        <f>MATCH(K125,'[1]Pay Items'!$K$1:$K$503,0)</f>
        <v>#N/A</v>
      </c>
      <c r="M125" s="113" t="str">
        <f ca="1" t="shared" si="8"/>
        <v>G</v>
      </c>
      <c r="N125" s="113" t="str">
        <f ca="1" t="shared" si="9"/>
        <v>G</v>
      </c>
      <c r="O125" s="113" t="str">
        <f ca="1" t="shared" si="10"/>
        <v>G</v>
      </c>
    </row>
    <row r="126" spans="1:15" ht="15.75" customHeight="1">
      <c r="A126" s="51"/>
      <c r="B126" s="46"/>
      <c r="C126" s="47"/>
      <c r="D126" s="48"/>
      <c r="E126" s="47"/>
      <c r="F126" s="47"/>
      <c r="G126" s="103"/>
      <c r="H126" s="26"/>
      <c r="J126" s="110" t="str">
        <f ca="1" t="shared" si="11"/>
        <v>LOCKED</v>
      </c>
      <c r="K126" s="111">
        <f t="shared" si="7"/>
      </c>
      <c r="L126" s="112" t="e">
        <f>MATCH(K126,'[1]Pay Items'!$K$1:$K$503,0)</f>
        <v>#N/A</v>
      </c>
      <c r="M126" s="113" t="str">
        <f ca="1" t="shared" si="8"/>
        <v>G</v>
      </c>
      <c r="N126" s="113" t="str">
        <f ca="1" t="shared" si="9"/>
        <v>C2</v>
      </c>
      <c r="O126" s="113" t="str">
        <f ca="1" t="shared" si="10"/>
        <v>G</v>
      </c>
    </row>
    <row r="127" spans="10:15" ht="15">
      <c r="J127" s="110" t="str">
        <f ca="1" t="shared" si="11"/>
        <v>LOCKED</v>
      </c>
      <c r="K127" s="111">
        <f t="shared" si="7"/>
      </c>
      <c r="L127" s="112" t="e">
        <f>MATCH(K127,'[1]Pay Items'!$K$1:$K$503,0)</f>
        <v>#N/A</v>
      </c>
      <c r="M127" s="113" t="str">
        <f ca="1" t="shared" si="8"/>
        <v>G</v>
      </c>
      <c r="N127" s="113" t="str">
        <f ca="1" t="shared" si="9"/>
        <v>G</v>
      </c>
      <c r="O127" s="113" t="str">
        <f ca="1" t="shared" si="10"/>
        <v>G</v>
      </c>
    </row>
  </sheetData>
  <sheetProtection password="D639" sheet="1" objects="1" scenarios="1" selectLockedCells="1"/>
  <mergeCells count="10">
    <mergeCell ref="G123:H123"/>
    <mergeCell ref="B124:H124"/>
    <mergeCell ref="B125:H125"/>
    <mergeCell ref="C6:F6"/>
    <mergeCell ref="B123:F123"/>
    <mergeCell ref="C90:F90"/>
    <mergeCell ref="C89:F89"/>
    <mergeCell ref="C119:F119"/>
    <mergeCell ref="C121:F121"/>
    <mergeCell ref="C122:F122"/>
  </mergeCells>
  <conditionalFormatting sqref="D114:D115 D112 D105:D110 D100:D103 D92:D98 D80 D82 D84:D88 D36 D49:D78 D26:D33 D19:D24 D8:D17">
    <cfRule type="cellIs" priority="88" dxfId="0" operator="equal" stopIfTrue="1">
      <formula>"CW 2130-R11"</formula>
    </cfRule>
    <cfRule type="cellIs" priority="89" dxfId="0" operator="equal" stopIfTrue="1">
      <formula>"CW 3120-R2"</formula>
    </cfRule>
    <cfRule type="cellIs" priority="90" dxfId="0" operator="equal" stopIfTrue="1">
      <formula>"CW 3240-R7"</formula>
    </cfRule>
  </conditionalFormatting>
  <conditionalFormatting sqref="D113 D116:D118 D54:D58 D35 D37:D48">
    <cfRule type="cellIs" priority="68" dxfId="0" operator="equal" stopIfTrue="1">
      <formula>"CW 3120-R2"</formula>
    </cfRule>
    <cfRule type="cellIs" priority="69" dxfId="0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14 G33 G50:G51 G54 G118 G86:G88 G45:G48 G31 G36 G43 G41 G39 G80 G82 G78 G94:G98 G92 G101 G103 G108:G110 G106 G56:G57 G59:G60 G62 G64 G66:G67 G69 G71:G72 G74:G76 G84 G116 G27:G28 G10:G17 G20 G22 G24 G8">
      <formula1>IF(G114&gt;=0.01,ROUND(G114,2),0.01)</formula1>
    </dataValidation>
    <dataValidation type="custom" allowBlank="1" showInputMessage="1" showErrorMessage="1" error="If you can enter a Unit  Price in this cell, pLease contact the Contract Administrator immediately!" sqref="G102 G105 G55 G53 G107 G29:G30 G49 G44 G35 G42 G40 G37:G38 G32 G93 G112:G113 G100 G21 G23 G26">
      <formula1>"isblank(G3)"</formula1>
    </dataValidation>
    <dataValidation type="custom" allowBlank="1" showInputMessage="1" showErrorMessage="1" error="If you can enter a Unit Price in this cell, pLease contact the Contract Administrator immediately!" sqref="G34 G52 G58 G61 G63 G65 G68 G70 G73 G77 G79 G81 G83 G85 G90:G91 G99 G104 G111 G115 G117 G25 G18:G19 G9 G7">
      <formula1>"isblank(G3)"</formula1>
    </dataValidation>
    <dataValidation type="custom" allowBlank="1" showInputMessage="1" showErrorMessage="1" error="If you can enter a Unit Price in this cell, pLease contact a Contract Administrator immediately!" sqref="G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59" r:id="rId1"/>
  <headerFooter alignWithMargins="0">
    <oddHeader>&amp;L&amp;10The City of Winnipeg
Bid Opportunity No. 405-2011
&amp;XTemplate Version: C420110107 - RW&amp;R&amp;10Bid Submission
Page &amp;P+3 of 12</oddHeader>
    <oddFooter xml:space="preserve">&amp;R__________________
Name of Bidder                    </oddFooter>
  </headerFooter>
  <rowBreaks count="4" manualBreakCount="4">
    <brk id="33" min="1" max="7" man="1"/>
    <brk id="57" min="1" max="7" man="1"/>
    <brk id="89" max="7" man="1"/>
    <brk id="11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M Harms - May 13, 2011
File Size 128,512b</dc:description>
  <cp:lastModifiedBy>Public Works Department</cp:lastModifiedBy>
  <cp:lastPrinted>2011-05-13T17:49:09Z</cp:lastPrinted>
  <dcterms:created xsi:type="dcterms:W3CDTF">1999-03-31T15:44:33Z</dcterms:created>
  <dcterms:modified xsi:type="dcterms:W3CDTF">2011-05-13T18:30:30Z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