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9600" windowHeight="12945" activeTab="0"/>
  </bookViews>
  <sheets>
    <sheet name="FORM B - PRICES" sheetId="1" r:id="rId1"/>
  </sheets>
  <definedNames>
    <definedName name="_xlnm._FilterDatabase" localSheetId="0" hidden="1">'FORM B - PRICES'!$J$1:$J$77</definedName>
    <definedName name="HEADER">'FORM B - PRICES'!#REF!</definedName>
    <definedName name="PAGE1OF13">'FORM B - PRICES'!#REF!</definedName>
    <definedName name="_xlnm.Print_Area" localSheetId="0">'FORM B - PRICES'!$B$1:$H$77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PRICES'!$B$1:$IV$70</definedName>
    <definedName name="XITEMS">'FORM B - PRICES'!$B$7:$IV$70</definedName>
  </definedNames>
  <calcPr fullCalcOnLoad="1"/>
</workbook>
</file>

<file path=xl/sharedStrings.xml><?xml version="1.0" encoding="utf-8"?>
<sst xmlns="http://schemas.openxmlformats.org/spreadsheetml/2006/main" count="265" uniqueCount="166">
  <si>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</si>
  <si>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</si>
  <si>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</si>
  <si>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</si>
  <si>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</si>
  <si>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</si>
  <si>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</si>
  <si>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</si>
  <si>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</si>
  <si>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</si>
  <si>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</si>
  <si>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</si>
  <si>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</si>
  <si>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</si>
  <si>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</si>
  <si>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</si>
  <si>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</si>
  <si>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</si>
  <si>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</si>
  <si>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</si>
  <si>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</si>
  <si>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</si>
  <si>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</si>
  <si>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</si>
  <si>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</si>
  <si>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</si>
  <si>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</si>
  <si>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</si>
  <si>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</si>
  <si>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</si>
  <si>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</si>
  <si>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</si>
  <si>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</si>
  <si>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</si>
  <si>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</si>
  <si>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</si>
  <si>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</si>
  <si>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</si>
  <si>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</si>
  <si>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</si>
  <si>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Sidewalk</t>
  </si>
  <si>
    <t>SD-228A</t>
  </si>
  <si>
    <t>m</t>
  </si>
  <si>
    <t>B154</t>
  </si>
  <si>
    <t>Concrete Curb Renewal</t>
  </si>
  <si>
    <t>B184</t>
  </si>
  <si>
    <t>Main Line Paving</t>
  </si>
  <si>
    <t>F001</t>
  </si>
  <si>
    <t>G001</t>
  </si>
  <si>
    <t>Sodding</t>
  </si>
  <si>
    <t>G003</t>
  </si>
  <si>
    <t xml:space="preserve"> width &gt; or = 600mm</t>
  </si>
  <si>
    <t>B.1</t>
  </si>
  <si>
    <t>B.2</t>
  </si>
  <si>
    <t>B.3</t>
  </si>
  <si>
    <t>B.4</t>
  </si>
  <si>
    <t>B.5</t>
  </si>
  <si>
    <t>B.6</t>
  </si>
  <si>
    <t>B.7</t>
  </si>
  <si>
    <t>B.9</t>
  </si>
  <si>
    <t>B.10</t>
  </si>
  <si>
    <t>B.11</t>
  </si>
  <si>
    <t>B.12</t>
  </si>
  <si>
    <t>B.13</t>
  </si>
  <si>
    <t xml:space="preserve">CW 3235-R6  </t>
  </si>
  <si>
    <t xml:space="preserve">CW 3410-R7 </t>
  </si>
  <si>
    <t>Adjustment of Catch Basins / Manholes Frames</t>
  </si>
  <si>
    <t>A003</t>
  </si>
  <si>
    <t>A.3</t>
  </si>
  <si>
    <t>Excavation</t>
  </si>
  <si>
    <t>CW 3110-R10</t>
  </si>
  <si>
    <t>A004</t>
  </si>
  <si>
    <t>A.4</t>
  </si>
  <si>
    <t>Sub-Grade Compaction</t>
  </si>
  <si>
    <t>A007</t>
  </si>
  <si>
    <t>A.7</t>
  </si>
  <si>
    <t>Crushed Sub-base Material</t>
  </si>
  <si>
    <t>A008</t>
  </si>
  <si>
    <t>50 mm - Limestone</t>
  </si>
  <si>
    <t>A.8</t>
  </si>
  <si>
    <t xml:space="preserve">Granular, Limestone  or Recycled  Concrete (E16) are acceptable
</t>
  </si>
  <si>
    <t xml:space="preserve"> </t>
  </si>
  <si>
    <t>A016</t>
  </si>
  <si>
    <t>Removal of Existing Concrete Bases</t>
  </si>
  <si>
    <t>A017</t>
  </si>
  <si>
    <t>600mm Diameter or Less</t>
  </si>
  <si>
    <t>CW 3170-R3</t>
  </si>
  <si>
    <t>B100</t>
  </si>
  <si>
    <t>Miscellaneous Concrete Slab Removal</t>
  </si>
  <si>
    <t>B107</t>
  </si>
  <si>
    <t xml:space="preserve">Miscellaneous Concrete Slab Installation </t>
  </si>
  <si>
    <t>B111</t>
  </si>
  <si>
    <t>B135</t>
  </si>
  <si>
    <t>B.17</t>
  </si>
  <si>
    <t>Concrete Curb Installation</t>
  </si>
  <si>
    <t xml:space="preserve">CW 3240-R7 </t>
  </si>
  <si>
    <t>B139</t>
  </si>
  <si>
    <t>SD-203B</t>
  </si>
  <si>
    <t>* height</t>
  </si>
  <si>
    <t>SD-229A,B,C</t>
  </si>
  <si>
    <t>B.18</t>
  </si>
  <si>
    <t>SD-229C,D</t>
  </si>
  <si>
    <t>C055</t>
  </si>
  <si>
    <t xml:space="preserve">Construction of Asphaltic Concrete Pavements </t>
  </si>
  <si>
    <t>C056</t>
  </si>
  <si>
    <t>C058</t>
  </si>
  <si>
    <t>a)</t>
  </si>
  <si>
    <t>Type IA</t>
  </si>
  <si>
    <t>CW 2130-R11</t>
  </si>
  <si>
    <t>E032</t>
  </si>
  <si>
    <t>Connecting to Existing Manhole</t>
  </si>
  <si>
    <t>E033</t>
  </si>
  <si>
    <t>Specify size and type</t>
  </si>
  <si>
    <t>E052</t>
  </si>
  <si>
    <t>Corrugated Steel Pipe - Supply</t>
  </si>
  <si>
    <t>CW 3610-R3</t>
  </si>
  <si>
    <t>E053</t>
  </si>
  <si>
    <t>specify gauge</t>
  </si>
  <si>
    <t>E057</t>
  </si>
  <si>
    <t>Corrugated Steel Pipe - Install</t>
  </si>
  <si>
    <t>E058</t>
  </si>
  <si>
    <t>E066</t>
  </si>
  <si>
    <t>Connections to Existing Culverts</t>
  </si>
  <si>
    <t>CW 3210-R7</t>
  </si>
  <si>
    <t>CW 3510-R9</t>
  </si>
  <si>
    <t>WAVERLEY STREET ( FROM HURST WAY TO TAYLOR AVENUE)</t>
  </si>
  <si>
    <t>BISHOP GRANDIN ( FROM FORT GARRY BRIDGE TO PEMBINA HWY)</t>
  </si>
  <si>
    <t>Separation/Reinforcement Geotextile Fabric</t>
  </si>
  <si>
    <t>CW 3130-R1</t>
  </si>
  <si>
    <t>Tree Removal</t>
  </si>
  <si>
    <t>100-150 mm diameter</t>
  </si>
  <si>
    <t>250mm Catch Basin Lead</t>
  </si>
  <si>
    <t>B104</t>
  </si>
  <si>
    <t>B126</t>
  </si>
  <si>
    <t>B.16</t>
  </si>
  <si>
    <t>Concrete Curb Removal</t>
  </si>
  <si>
    <t>B128</t>
  </si>
  <si>
    <t>Modified Barrier  (Integral)</t>
  </si>
  <si>
    <t>Modified Barrier (150mm ht, Dowelled)</t>
  </si>
  <si>
    <t>Curb Ramp (10mm ht, Integral)</t>
  </si>
  <si>
    <t xml:space="preserve"> 
</t>
  </si>
  <si>
    <t>B150</t>
  </si>
  <si>
    <t>A030</t>
  </si>
  <si>
    <t>Fill Material</t>
  </si>
  <si>
    <t>A031</t>
  </si>
  <si>
    <t>Placing Suitable Site Material</t>
  </si>
  <si>
    <t>A022</t>
  </si>
  <si>
    <t>A.5</t>
  </si>
  <si>
    <t>A.6</t>
  </si>
  <si>
    <t>A.9</t>
  </si>
  <si>
    <t>B.14</t>
  </si>
  <si>
    <t>B.15</t>
  </si>
  <si>
    <t>B.19</t>
  </si>
  <si>
    <t>B.20</t>
  </si>
  <si>
    <t>Remove 250mm Corrugated Street Pipe</t>
  </si>
  <si>
    <t>Soft Excavation</t>
  </si>
  <si>
    <t>E9</t>
  </si>
  <si>
    <t xml:space="preserve">CW 3110-R10 </t>
  </si>
  <si>
    <t>hours</t>
  </si>
  <si>
    <t>(250mm,1.6 gauge)</t>
  </si>
  <si>
    <t>(250mm, 1.6 gauge)</t>
  </si>
  <si>
    <t>E10</t>
  </si>
  <si>
    <t>A.10</t>
  </si>
  <si>
    <t>B.8</t>
  </si>
  <si>
    <t>CW 3110-R10,
E 11</t>
  </si>
  <si>
    <t>CW 3110-R10, E11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</si>
</sst>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4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1" xfId="0" applyNumberFormat="1" applyBorder="1" applyAlignment="1">
      <alignment horizontal="center"/>
    </xf>
    <xf numFmtId="0" fontId="0" fillId="2" borderId="12" xfId="0" applyNumberFormat="1" applyBorder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14" xfId="0" applyNumberFormat="1" applyBorder="1" applyAlignment="1">
      <alignment horizontal="left" vertical="top"/>
    </xf>
    <xf numFmtId="0" fontId="0" fillId="2" borderId="14" xfId="0" applyNumberFormat="1" applyBorder="1" applyAlignment="1">
      <alignment horizontal="center" vertical="top"/>
    </xf>
    <xf numFmtId="1" fontId="0" fillId="2" borderId="15" xfId="0" applyNumberFormat="1" applyBorder="1" applyAlignment="1">
      <alignment vertical="top"/>
    </xf>
    <xf numFmtId="0" fontId="0" fillId="2" borderId="15" xfId="0" applyNumberFormat="1" applyBorder="1" applyAlignment="1">
      <alignment horizontal="center" vertical="top"/>
    </xf>
    <xf numFmtId="0" fontId="0" fillId="2" borderId="15" xfId="0" applyNumberFormat="1" applyBorder="1" applyAlignment="1">
      <alignment vertical="top"/>
    </xf>
    <xf numFmtId="1" fontId="0" fillId="2" borderId="15" xfId="0" applyNumberFormat="1" applyBorder="1" applyAlignment="1">
      <alignment horizontal="center" vertical="top"/>
    </xf>
    <xf numFmtId="0" fontId="0" fillId="2" borderId="16" xfId="0" applyNumberFormat="1" applyBorder="1" applyAlignment="1">
      <alignment vertical="top"/>
    </xf>
    <xf numFmtId="0" fontId="0" fillId="2" borderId="1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1" xfId="0" applyNumberFormat="1" applyBorder="1" applyAlignment="1">
      <alignment horizontal="center" vertical="top"/>
    </xf>
    <xf numFmtId="0" fontId="2" fillId="2" borderId="14" xfId="0" applyNumberFormat="1" applyFont="1" applyBorder="1" applyAlignment="1">
      <alignment vertical="top"/>
    </xf>
    <xf numFmtId="0" fontId="4" fillId="2" borderId="10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3" xfId="0" applyNumberFormat="1" applyBorder="1" applyAlignment="1">
      <alignment horizontal="right"/>
    </xf>
    <xf numFmtId="7" fontId="0" fillId="2" borderId="15" xfId="0" applyNumberFormat="1" applyBorder="1" applyAlignment="1">
      <alignment horizontal="right"/>
    </xf>
    <xf numFmtId="7" fontId="0" fillId="2" borderId="1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18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0" fontId="0" fillId="2" borderId="20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14" xfId="0" applyNumberFormat="1" applyFont="1" applyFill="1" applyBorder="1" applyAlignment="1" applyProtection="1">
      <alignment horizontal="left" vertical="center"/>
      <protection/>
    </xf>
    <xf numFmtId="172" fontId="2" fillId="34" borderId="1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7" xfId="0" applyNumberFormat="1" applyFont="1" applyBorder="1" applyAlignment="1">
      <alignment horizontal="center" vertical="center"/>
    </xf>
    <xf numFmtId="0" fontId="2" fillId="2" borderId="14" xfId="0" applyNumberFormat="1" applyFont="1" applyBorder="1" applyAlignment="1">
      <alignment horizontal="center" vertical="center"/>
    </xf>
    <xf numFmtId="7" fontId="0" fillId="2" borderId="15" xfId="0" applyNumberFormat="1" applyBorder="1" applyAlignment="1">
      <alignment horizontal="right" vertical="center"/>
    </xf>
    <xf numFmtId="7" fontId="0" fillId="2" borderId="1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17" xfId="0" applyNumberFormat="1" applyBorder="1" applyAlignment="1">
      <alignment horizontal="right" vertical="center"/>
    </xf>
    <xf numFmtId="0" fontId="0" fillId="2" borderId="21" xfId="0" applyNumberFormat="1" applyBorder="1" applyAlignment="1">
      <alignment vertical="top"/>
    </xf>
    <xf numFmtId="0" fontId="0" fillId="2" borderId="22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23" xfId="0" applyNumberFormat="1" applyBorder="1" applyAlignment="1">
      <alignment horizontal="center"/>
    </xf>
    <xf numFmtId="7" fontId="0" fillId="2" borderId="23" xfId="0" applyNumberFormat="1" applyBorder="1" applyAlignment="1">
      <alignment horizontal="right"/>
    </xf>
    <xf numFmtId="0" fontId="0" fillId="2" borderId="23" xfId="0" applyNumberFormat="1" applyBorder="1" applyAlignment="1">
      <alignment horizontal="right"/>
    </xf>
    <xf numFmtId="0" fontId="0" fillId="2" borderId="24" xfId="0" applyNumberFormat="1" applyBorder="1" applyAlignment="1">
      <alignment vertical="top"/>
    </xf>
    <xf numFmtId="0" fontId="0" fillId="2" borderId="19" xfId="0" applyNumberFormat="1" applyBorder="1" applyAlignment="1">
      <alignment/>
    </xf>
    <xf numFmtId="0" fontId="0" fillId="2" borderId="19" xfId="0" applyNumberFormat="1" applyBorder="1" applyAlignment="1">
      <alignment horizontal="center"/>
    </xf>
    <xf numFmtId="7" fontId="0" fillId="2" borderId="11" xfId="0" applyNumberFormat="1" applyBorder="1" applyAlignment="1">
      <alignment horizontal="center"/>
    </xf>
    <xf numFmtId="0" fontId="0" fillId="2" borderId="15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0" fontId="8" fillId="0" borderId="0" xfId="0" applyFont="1" applyFill="1" applyAlignment="1">
      <alignment vertical="top" wrapText="1"/>
    </xf>
    <xf numFmtId="172" fontId="0" fillId="0" borderId="26" xfId="0" applyNumberFormat="1" applyFont="1" applyFill="1" applyBorder="1" applyAlignment="1" applyProtection="1">
      <alignment horizontal="left" vertical="top" wrapText="1"/>
      <protection/>
    </xf>
    <xf numFmtId="172" fontId="0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NumberFormat="1" applyFont="1" applyFill="1" applyBorder="1" applyAlignment="1" applyProtection="1">
      <alignment horizontal="center" vertical="top" wrapText="1"/>
      <protection/>
    </xf>
    <xf numFmtId="1" fontId="0" fillId="0" borderId="26" xfId="0" applyNumberFormat="1" applyFont="1" applyFill="1" applyBorder="1" applyAlignment="1" applyProtection="1">
      <alignment horizontal="right" vertical="top"/>
      <protection/>
    </xf>
    <xf numFmtId="174" fontId="0" fillId="0" borderId="26" xfId="0" applyNumberFormat="1" applyFont="1" applyFill="1" applyBorder="1" applyAlignment="1" applyProtection="1">
      <alignment vertical="top"/>
      <protection locked="0"/>
    </xf>
    <xf numFmtId="174" fontId="0" fillId="0" borderId="26" xfId="0" applyNumberFormat="1" applyFont="1" applyFill="1" applyBorder="1" applyAlignment="1" applyProtection="1">
      <alignment vertical="top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173" fontId="0" fillId="0" borderId="26" xfId="0" applyNumberFormat="1" applyFont="1" applyFill="1" applyBorder="1" applyAlignment="1" applyProtection="1">
      <alignment horizontal="right" vertical="top" wrapText="1"/>
      <protection/>
    </xf>
    <xf numFmtId="0" fontId="8" fillId="0" borderId="27" xfId="0" applyFont="1" applyFill="1" applyBorder="1" applyAlignment="1">
      <alignment vertical="top" wrapText="1"/>
    </xf>
    <xf numFmtId="4" fontId="0" fillId="0" borderId="26" xfId="0" applyNumberFormat="1" applyFont="1" applyFill="1" applyBorder="1" applyAlignment="1" applyProtection="1">
      <alignment horizontal="center" vertical="top"/>
      <protection/>
    </xf>
    <xf numFmtId="4" fontId="0" fillId="0" borderId="26" xfId="0" applyNumberFormat="1" applyFont="1" applyFill="1" applyBorder="1" applyAlignment="1" applyProtection="1">
      <alignment horizontal="center" vertical="top" wrapText="1"/>
      <protection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4" fontId="0" fillId="2" borderId="26" xfId="0" applyNumberFormat="1" applyFont="1" applyFill="1" applyBorder="1" applyAlignment="1" applyProtection="1">
      <alignment horizontal="center" vertical="top" wrapText="1"/>
      <protection/>
    </xf>
    <xf numFmtId="173" fontId="0" fillId="2" borderId="26" xfId="0" applyNumberFormat="1" applyFont="1" applyFill="1" applyBorder="1" applyAlignment="1" applyProtection="1">
      <alignment horizontal="left" vertical="top" wrapText="1"/>
      <protection/>
    </xf>
    <xf numFmtId="172" fontId="0" fillId="2" borderId="26" xfId="0" applyNumberFormat="1" applyFont="1" applyFill="1" applyBorder="1" applyAlignment="1" applyProtection="1">
      <alignment horizontal="left" vertical="top" wrapText="1"/>
      <protection/>
    </xf>
    <xf numFmtId="172" fontId="0" fillId="2" borderId="26" xfId="0" applyNumberFormat="1" applyFont="1" applyFill="1" applyBorder="1" applyAlignment="1" applyProtection="1">
      <alignment horizontal="center" vertical="top" wrapText="1"/>
      <protection/>
    </xf>
    <xf numFmtId="0" fontId="0" fillId="2" borderId="26" xfId="0" applyNumberFormat="1" applyFont="1" applyFill="1" applyBorder="1" applyAlignment="1" applyProtection="1">
      <alignment horizontal="center" vertical="top" wrapText="1"/>
      <protection/>
    </xf>
    <xf numFmtId="1" fontId="0" fillId="2" borderId="26" xfId="0" applyNumberFormat="1" applyFont="1" applyFill="1" applyBorder="1" applyAlignment="1" applyProtection="1">
      <alignment horizontal="right" vertical="top"/>
      <protection/>
    </xf>
    <xf numFmtId="174" fontId="0" fillId="2" borderId="26" xfId="0" applyNumberFormat="1" applyFont="1" applyFill="1" applyBorder="1" applyAlignment="1" applyProtection="1">
      <alignment vertical="top"/>
      <protection locked="0"/>
    </xf>
    <xf numFmtId="174" fontId="0" fillId="2" borderId="26" xfId="0" applyNumberFormat="1" applyFont="1" applyFill="1" applyBorder="1" applyAlignment="1" applyProtection="1">
      <alignment vertical="top"/>
      <protection/>
    </xf>
    <xf numFmtId="0" fontId="8" fillId="2" borderId="0" xfId="0" applyFont="1" applyFill="1" applyAlignment="1">
      <alignment vertical="top" wrapText="1"/>
    </xf>
    <xf numFmtId="0" fontId="0" fillId="2" borderId="0" xfId="0" applyFill="1" applyAlignment="1" applyProtection="1">
      <alignment vertical="center"/>
      <protection/>
    </xf>
    <xf numFmtId="174" fontId="0" fillId="34" borderId="0" xfId="0" applyNumberFormat="1" applyFont="1" applyFill="1" applyBorder="1" applyAlignment="1" applyProtection="1">
      <alignment vertical="center"/>
      <protection/>
    </xf>
    <xf numFmtId="172" fontId="0" fillId="34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top"/>
      <protection/>
    </xf>
    <xf numFmtId="0" fontId="0" fillId="2" borderId="0" xfId="0" applyFill="1" applyAlignment="1">
      <alignment/>
    </xf>
    <xf numFmtId="176" fontId="0" fillId="2" borderId="26" xfId="0" applyNumberFormat="1" applyFont="1" applyFill="1" applyBorder="1" applyAlignment="1" applyProtection="1">
      <alignment horizontal="center" vertical="top"/>
      <protection/>
    </xf>
    <xf numFmtId="0" fontId="0" fillId="2" borderId="0" xfId="0" applyFill="1" applyAlignment="1">
      <alignment/>
    </xf>
    <xf numFmtId="0" fontId="4" fillId="2" borderId="26" xfId="0" applyNumberFormat="1" applyFont="1" applyFill="1" applyBorder="1" applyAlignment="1" applyProtection="1">
      <alignment vertical="center"/>
      <protection/>
    </xf>
    <xf numFmtId="173" fontId="0" fillId="2" borderId="26" xfId="0" applyNumberFormat="1" applyFont="1" applyFill="1" applyBorder="1" applyAlignment="1" applyProtection="1">
      <alignment horizontal="right" vertical="top" wrapText="1"/>
      <protection/>
    </xf>
    <xf numFmtId="0" fontId="8" fillId="2" borderId="0" xfId="0" applyFont="1" applyFill="1" applyAlignment="1">
      <alignment vertical="top" wrapText="1" shrinkToFit="1"/>
    </xf>
    <xf numFmtId="1" fontId="0" fillId="2" borderId="30" xfId="0" applyNumberFormat="1" applyFont="1" applyFill="1" applyBorder="1" applyAlignment="1" applyProtection="1">
      <alignment horizontal="right" vertical="top"/>
      <protection/>
    </xf>
    <xf numFmtId="4" fontId="0" fillId="2" borderId="26" xfId="0" applyNumberFormat="1" applyFont="1" applyFill="1" applyBorder="1" applyAlignment="1" applyProtection="1">
      <alignment horizontal="center" vertical="top"/>
      <protection/>
    </xf>
    <xf numFmtId="0" fontId="8" fillId="2" borderId="27" xfId="0" applyFont="1" applyFill="1" applyBorder="1" applyAlignment="1">
      <alignment vertical="top" wrapText="1"/>
    </xf>
    <xf numFmtId="0" fontId="8" fillId="2" borderId="0" xfId="0" applyFont="1" applyFill="1" applyAlignment="1">
      <alignment/>
    </xf>
    <xf numFmtId="174" fontId="0" fillId="2" borderId="26" xfId="0" applyNumberFormat="1" applyFont="1" applyFill="1" applyBorder="1" applyAlignment="1" applyProtection="1">
      <alignment vertical="top" wrapText="1"/>
      <protection/>
    </xf>
    <xf numFmtId="1" fontId="0" fillId="2" borderId="26" xfId="0" applyNumberFormat="1" applyFont="1" applyFill="1" applyBorder="1" applyAlignment="1" applyProtection="1">
      <alignment horizontal="right" vertical="top" wrapText="1"/>
      <protection/>
    </xf>
    <xf numFmtId="172" fontId="0" fillId="2" borderId="26" xfId="0" applyNumberFormat="1" applyFont="1" applyFill="1" applyBorder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173" fontId="0" fillId="2" borderId="26" xfId="0" applyNumberFormat="1" applyFont="1" applyFill="1" applyBorder="1" applyAlignment="1" applyProtection="1">
      <alignment horizontal="left" vertical="top"/>
      <protection/>
    </xf>
    <xf numFmtId="172" fontId="0" fillId="2" borderId="30" xfId="0" applyNumberFormat="1" applyFont="1" applyFill="1" applyBorder="1" applyAlignment="1" applyProtection="1">
      <alignment horizontal="center" vertical="top" wrapText="1"/>
      <protection/>
    </xf>
    <xf numFmtId="172" fontId="0" fillId="2" borderId="0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Alignment="1" applyProtection="1">
      <alignment vertical="center"/>
      <protection/>
    </xf>
    <xf numFmtId="0" fontId="0" fillId="2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173" fontId="0" fillId="0" borderId="26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176" fontId="0" fillId="0" borderId="26" xfId="0" applyNumberFormat="1" applyFont="1" applyFill="1" applyBorder="1" applyAlignment="1" applyProtection="1">
      <alignment horizontal="center" vertical="top"/>
      <protection/>
    </xf>
    <xf numFmtId="172" fontId="0" fillId="0" borderId="30" xfId="0" applyNumberFormat="1" applyFont="1" applyFill="1" applyBorder="1" applyAlignment="1" applyProtection="1">
      <alignment horizontal="center" vertical="top" wrapText="1"/>
      <protection/>
    </xf>
    <xf numFmtId="1" fontId="0" fillId="0" borderId="30" xfId="0" applyNumberFormat="1" applyFont="1" applyFill="1" applyBorder="1" applyAlignment="1" applyProtection="1">
      <alignment horizontal="right" vertical="top"/>
      <protection/>
    </xf>
    <xf numFmtId="1" fontId="0" fillId="2" borderId="0" xfId="0" applyNumberFormat="1" applyFont="1" applyFill="1" applyBorder="1" applyAlignment="1" applyProtection="1">
      <alignment horizontal="right" vertical="top" wrapText="1"/>
      <protection/>
    </xf>
    <xf numFmtId="174" fontId="0" fillId="2" borderId="30" xfId="0" applyNumberFormat="1" applyFont="1" applyFill="1" applyBorder="1" applyAlignment="1" applyProtection="1">
      <alignment vertical="top" wrapText="1"/>
      <protection/>
    </xf>
    <xf numFmtId="4" fontId="0" fillId="2" borderId="27" xfId="0" applyNumberFormat="1" applyFont="1" applyFill="1" applyBorder="1" applyAlignment="1" applyProtection="1">
      <alignment horizontal="center" vertical="top" wrapText="1"/>
      <protection/>
    </xf>
    <xf numFmtId="176" fontId="0" fillId="0" borderId="0" xfId="0" applyNumberFormat="1" applyFont="1" applyFill="1" applyBorder="1" applyAlignment="1" applyProtection="1">
      <alignment horizontal="center" vertical="top"/>
      <protection/>
    </xf>
    <xf numFmtId="173" fontId="0" fillId="0" borderId="31" xfId="0" applyNumberFormat="1" applyFont="1" applyFill="1" applyBorder="1" applyAlignment="1" applyProtection="1">
      <alignment horizontal="right" vertical="top" wrapText="1"/>
      <protection/>
    </xf>
    <xf numFmtId="172" fontId="0" fillId="0" borderId="31" xfId="0" applyNumberFormat="1" applyFont="1" applyFill="1" applyBorder="1" applyAlignment="1" applyProtection="1">
      <alignment horizontal="left" vertical="top" wrapText="1"/>
      <protection/>
    </xf>
    <xf numFmtId="172" fontId="0" fillId="0" borderId="31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1" fontId="0" fillId="0" borderId="31" xfId="0" applyNumberFormat="1" applyFont="1" applyFill="1" applyBorder="1" applyAlignment="1" applyProtection="1">
      <alignment horizontal="right" vertical="top"/>
      <protection/>
    </xf>
    <xf numFmtId="174" fontId="0" fillId="0" borderId="31" xfId="0" applyNumberFormat="1" applyFont="1" applyFill="1" applyBorder="1" applyAlignment="1" applyProtection="1">
      <alignment vertical="top"/>
      <protection locked="0"/>
    </xf>
    <xf numFmtId="174" fontId="0" fillId="0" borderId="31" xfId="0" applyNumberFormat="1" applyFont="1" applyFill="1" applyBorder="1" applyAlignment="1" applyProtection="1">
      <alignment vertical="top"/>
      <protection/>
    </xf>
    <xf numFmtId="0" fontId="2" fillId="2" borderId="32" xfId="0" applyNumberFormat="1" applyFont="1" applyBorder="1" applyAlignment="1">
      <alignment horizontal="center" vertical="center"/>
    </xf>
    <xf numFmtId="7" fontId="0" fillId="2" borderId="32" xfId="0" applyNumberFormat="1" applyBorder="1" applyAlignment="1">
      <alignment horizontal="right" vertical="center"/>
    </xf>
    <xf numFmtId="0" fontId="0" fillId="2" borderId="0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3" xfId="0" applyNumberFormat="1" applyBorder="1" applyAlignment="1">
      <alignment horizontal="right"/>
    </xf>
    <xf numFmtId="0" fontId="0" fillId="2" borderId="0" xfId="0" applyNumberFormat="1" applyBorder="1" applyAlignment="1">
      <alignment horizontal="center"/>
    </xf>
    <xf numFmtId="7" fontId="0" fillId="2" borderId="33" xfId="0" applyNumberFormat="1" applyBorder="1" applyAlignment="1">
      <alignment horizontal="right" vertical="center"/>
    </xf>
    <xf numFmtId="7" fontId="0" fillId="2" borderId="34" xfId="0" applyNumberFormat="1" applyBorder="1" applyAlignment="1">
      <alignment horizontal="right"/>
    </xf>
    <xf numFmtId="7" fontId="0" fillId="2" borderId="35" xfId="0" applyNumberFormat="1" applyBorder="1" applyAlignment="1">
      <alignment horizontal="right" vertical="center"/>
    </xf>
    <xf numFmtId="0" fontId="2" fillId="2" borderId="36" xfId="0" applyNumberFormat="1" applyFont="1" applyBorder="1" applyAlignment="1">
      <alignment horizontal="center" vertical="center"/>
    </xf>
    <xf numFmtId="7" fontId="0" fillId="2" borderId="36" xfId="0" applyNumberFormat="1" applyBorder="1" applyAlignment="1">
      <alignment horizontal="right"/>
    </xf>
    <xf numFmtId="0" fontId="2" fillId="2" borderId="37" xfId="0" applyNumberFormat="1" applyFont="1" applyBorder="1" applyAlignment="1">
      <alignment horizontal="center" vertical="center"/>
    </xf>
    <xf numFmtId="7" fontId="0" fillId="2" borderId="38" xfId="0" applyNumberFormat="1" applyBorder="1" applyAlignment="1">
      <alignment horizontal="right" vertical="center"/>
    </xf>
    <xf numFmtId="0" fontId="0" fillId="2" borderId="27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30" xfId="0" applyNumberFormat="1" applyBorder="1" applyAlignment="1">
      <alignment/>
    </xf>
    <xf numFmtId="1" fontId="6" fillId="2" borderId="15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1" fontId="6" fillId="2" borderId="41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35" xfId="0" applyNumberFormat="1" applyBorder="1" applyAlignment="1">
      <alignment vertical="center" wrapText="1"/>
    </xf>
    <xf numFmtId="1" fontId="6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6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1" fontId="3" fillId="2" borderId="48" xfId="0" applyNumberFormat="1" applyFont="1" applyBorder="1" applyAlignment="1">
      <alignment horizontal="left"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50" xfId="0" applyNumberFormat="1" applyBorder="1" applyAlignment="1">
      <alignment vertical="center" wrapText="1"/>
    </xf>
    <xf numFmtId="1" fontId="3" fillId="2" borderId="51" xfId="0" applyNumberFormat="1" applyFont="1" applyBorder="1" applyAlignment="1">
      <alignment horizontal="left" vertical="center" wrapText="1"/>
    </xf>
    <xf numFmtId="0" fontId="0" fillId="2" borderId="52" xfId="0" applyNumberFormat="1" applyBorder="1" applyAlignment="1">
      <alignment vertical="center" wrapText="1"/>
    </xf>
    <xf numFmtId="0" fontId="0" fillId="2" borderId="53" xfId="0" applyNumberFormat="1" applyBorder="1" applyAlignment="1">
      <alignment vertical="center" wrapText="1"/>
    </xf>
    <xf numFmtId="7" fontId="0" fillId="2" borderId="54" xfId="0" applyNumberFormat="1" applyBorder="1" applyAlignment="1">
      <alignment horizontal="center"/>
    </xf>
    <xf numFmtId="0" fontId="0" fillId="2" borderId="55" xfId="0" applyNumberFormat="1" applyBorder="1" applyAlignment="1">
      <alignment/>
    </xf>
    <xf numFmtId="0" fontId="0" fillId="2" borderId="2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showZeros="0" tabSelected="1" showOutlineSymbols="0" view="pageBreakPreview" zoomScale="75" zoomScaleNormal="75" zoomScaleSheetLayoutView="75" workbookViewId="0" topLeftCell="B1">
      <selection activeCell="G13" sqref="G13"/>
    </sheetView>
  </sheetViews>
  <sheetFormatPr defaultColWidth="10.5546875" defaultRowHeight="15"/>
  <cols>
    <col min="1" max="1" width="7.88671875" style="23" hidden="1" customWidth="1"/>
    <col min="2" max="2" width="8.77734375" style="14" customWidth="1"/>
    <col min="3" max="3" width="36.77734375" style="0" customWidth="1"/>
    <col min="4" max="4" width="12.77734375" style="25" customWidth="1"/>
    <col min="5" max="5" width="6.77734375" style="0" customWidth="1"/>
    <col min="6" max="6" width="10.10546875" style="0" customWidth="1"/>
    <col min="7" max="7" width="11.77734375" style="23" customWidth="1"/>
    <col min="8" max="8" width="16.77734375" style="23" customWidth="1"/>
    <col min="9" max="9" width="26.77734375" style="0" hidden="1" customWidth="1"/>
    <col min="10" max="16" width="0" style="0" hidden="1" customWidth="1"/>
  </cols>
  <sheetData>
    <row r="1" spans="1:8" ht="15.7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5" t="s">
        <v>24</v>
      </c>
      <c r="C2" s="2"/>
      <c r="D2" s="2"/>
      <c r="E2" s="2"/>
      <c r="F2" s="2"/>
      <c r="G2" s="30"/>
      <c r="H2" s="2"/>
    </row>
    <row r="3" spans="1:8" ht="15">
      <c r="A3" s="19"/>
      <c r="B3" s="14" t="s">
        <v>1</v>
      </c>
      <c r="C3" s="38"/>
      <c r="D3" s="38"/>
      <c r="E3" s="38"/>
      <c r="F3" s="38"/>
      <c r="G3" s="37"/>
      <c r="H3" s="36"/>
    </row>
    <row r="4" spans="1:8" ht="15">
      <c r="A4" s="55" t="s">
        <v>23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.75" thickBot="1">
      <c r="A5" s="70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8" ht="16.5" thickBot="1" thickTop="1">
      <c r="A6" s="71"/>
      <c r="B6" s="13"/>
      <c r="C6" s="125"/>
      <c r="D6" s="128"/>
      <c r="E6" s="125"/>
      <c r="F6" s="126"/>
      <c r="G6" s="130"/>
      <c r="H6" s="127"/>
    </row>
    <row r="7" spans="1:8" s="43" customFormat="1" ht="30" customHeight="1" thickTop="1">
      <c r="A7" s="41"/>
      <c r="B7" s="40" t="s">
        <v>12</v>
      </c>
      <c r="C7" s="139" t="s">
        <v>126</v>
      </c>
      <c r="D7" s="140"/>
      <c r="E7" s="140"/>
      <c r="F7" s="141"/>
      <c r="G7" s="42"/>
      <c r="H7" s="129" t="s">
        <v>2</v>
      </c>
    </row>
    <row r="8" spans="1:8" ht="36" customHeight="1">
      <c r="A8" s="21"/>
      <c r="B8" s="17"/>
      <c r="C8" s="34" t="s">
        <v>16</v>
      </c>
      <c r="D8" s="11"/>
      <c r="E8" s="9" t="s">
        <v>2</v>
      </c>
      <c r="F8" s="9" t="s">
        <v>2</v>
      </c>
      <c r="G8" s="21" t="s">
        <v>2</v>
      </c>
      <c r="H8" s="24"/>
    </row>
    <row r="9" spans="1:16" s="86" customFormat="1" ht="30" customHeight="1">
      <c r="A9" s="72" t="s">
        <v>67</v>
      </c>
      <c r="B9" s="73" t="s">
        <v>28</v>
      </c>
      <c r="C9" s="74" t="s">
        <v>69</v>
      </c>
      <c r="D9" s="75" t="s">
        <v>164</v>
      </c>
      <c r="E9" s="76" t="s">
        <v>29</v>
      </c>
      <c r="F9" s="77">
        <v>4033</v>
      </c>
      <c r="G9" s="78"/>
      <c r="H9" s="79">
        <f>ROUND(G9,2)*F9</f>
        <v>0</v>
      </c>
      <c r="I9" s="80"/>
      <c r="J9" s="81">
        <f aca="true" ca="1" t="shared" si="0" ref="J9:J14">IF(CELL("protect",$G9)=1,"LOCKED","")</f>
      </c>
      <c r="K9" s="82" t="str">
        <f aca="true" t="shared" si="1" ref="K9:K14">CLEAN(CONCATENATE(TRIM($A9),TRIM($C9),TRIM($D9),TRIM($E9)))</f>
        <v>A003ExcavationCW 3110-R10,E 11m³</v>
      </c>
      <c r="L9" s="83" t="e">
        <v>#N/A</v>
      </c>
      <c r="M9" s="84" t="str">
        <f aca="true" ca="1" t="shared" si="2" ref="M9:M14">CELL("format",$F9)</f>
        <v>F0</v>
      </c>
      <c r="N9" s="84" t="str">
        <f aca="true" ca="1" t="shared" si="3" ref="N9:N14">CELL("format",$G9)</f>
        <v>C2</v>
      </c>
      <c r="O9" s="84" t="str">
        <f aca="true" ca="1" t="shared" si="4" ref="O9:O14">CELL("format",$H9)</f>
        <v>C2</v>
      </c>
      <c r="P9" s="85"/>
    </row>
    <row r="10" spans="1:16" s="88" customFormat="1" ht="30" customHeight="1">
      <c r="A10" s="87" t="s">
        <v>71</v>
      </c>
      <c r="B10" s="73" t="s">
        <v>30</v>
      </c>
      <c r="C10" s="74" t="s">
        <v>73</v>
      </c>
      <c r="D10" s="75" t="s">
        <v>70</v>
      </c>
      <c r="E10" s="76" t="s">
        <v>31</v>
      </c>
      <c r="F10" s="77">
        <v>2475</v>
      </c>
      <c r="G10" s="78"/>
      <c r="H10" s="79">
        <f>ROUND(G10,2)*F10</f>
        <v>0</v>
      </c>
      <c r="I10" s="80"/>
      <c r="J10" s="81">
        <f ca="1" t="shared" si="0"/>
      </c>
      <c r="K10" s="82" t="str">
        <f t="shared" si="1"/>
        <v>A004Sub-Grade CompactionCW 3110-R10m²</v>
      </c>
      <c r="L10" s="83">
        <v>3</v>
      </c>
      <c r="M10" s="84" t="str">
        <f ca="1" t="shared" si="2"/>
        <v>F0</v>
      </c>
      <c r="N10" s="84" t="str">
        <f ca="1" t="shared" si="3"/>
        <v>C2</v>
      </c>
      <c r="O10" s="84" t="str">
        <f ca="1" t="shared" si="4"/>
        <v>C2</v>
      </c>
      <c r="P10" s="85"/>
    </row>
    <row r="11" spans="1:16" s="86" customFormat="1" ht="30" customHeight="1">
      <c r="A11" s="87" t="s">
        <v>74</v>
      </c>
      <c r="B11" s="73" t="s">
        <v>68</v>
      </c>
      <c r="C11" s="74" t="s">
        <v>76</v>
      </c>
      <c r="D11" s="75" t="s">
        <v>70</v>
      </c>
      <c r="E11" s="76"/>
      <c r="F11" s="77"/>
      <c r="G11" s="89"/>
      <c r="H11" s="79"/>
      <c r="I11" s="80"/>
      <c r="J11" s="81" t="str">
        <f ca="1" t="shared" si="0"/>
        <v>LOCKED</v>
      </c>
      <c r="K11" s="82" t="str">
        <f t="shared" si="1"/>
        <v>A007Crushed Sub-base MaterialCW 3110-R10</v>
      </c>
      <c r="L11" s="83">
        <v>4</v>
      </c>
      <c r="M11" s="84" t="str">
        <f ca="1" t="shared" si="2"/>
        <v>F0</v>
      </c>
      <c r="N11" s="84" t="str">
        <f ca="1" t="shared" si="3"/>
        <v>G</v>
      </c>
      <c r="O11" s="84" t="str">
        <f ca="1" t="shared" si="4"/>
        <v>C2</v>
      </c>
      <c r="P11" s="85"/>
    </row>
    <row r="12" spans="1:16" s="86" customFormat="1" ht="30" customHeight="1">
      <c r="A12" s="72" t="s">
        <v>77</v>
      </c>
      <c r="B12" s="90" t="s">
        <v>32</v>
      </c>
      <c r="C12" s="74" t="s">
        <v>78</v>
      </c>
      <c r="D12" s="75" t="s">
        <v>2</v>
      </c>
      <c r="E12" s="76" t="s">
        <v>33</v>
      </c>
      <c r="F12" s="77">
        <v>1062</v>
      </c>
      <c r="G12" s="78"/>
      <c r="H12" s="79">
        <f>ROUND(G12,2)*F12</f>
        <v>0</v>
      </c>
      <c r="I12" s="80"/>
      <c r="J12" s="81">
        <f ca="1" t="shared" si="0"/>
      </c>
      <c r="K12" s="82" t="str">
        <f t="shared" si="1"/>
        <v>A00850 mm - Limestonetonne</v>
      </c>
      <c r="L12" s="83">
        <v>5</v>
      </c>
      <c r="M12" s="84" t="str">
        <f ca="1" t="shared" si="2"/>
        <v>F0</v>
      </c>
      <c r="N12" s="84" t="str">
        <f ca="1" t="shared" si="3"/>
        <v>C2</v>
      </c>
      <c r="O12" s="84" t="str">
        <f ca="1" t="shared" si="4"/>
        <v>C2</v>
      </c>
      <c r="P12" s="85"/>
    </row>
    <row r="13" spans="1:16" s="86" customFormat="1" ht="43.5" customHeight="1">
      <c r="A13" s="87" t="s">
        <v>34</v>
      </c>
      <c r="B13" s="73" t="s">
        <v>72</v>
      </c>
      <c r="C13" s="74" t="s">
        <v>35</v>
      </c>
      <c r="D13" s="75" t="s">
        <v>157</v>
      </c>
      <c r="E13" s="76" t="s">
        <v>29</v>
      </c>
      <c r="F13" s="77">
        <v>124</v>
      </c>
      <c r="G13" s="78"/>
      <c r="H13" s="79">
        <f>ROUND(G13,2)*F13</f>
        <v>0</v>
      </c>
      <c r="I13" s="80" t="s">
        <v>80</v>
      </c>
      <c r="J13" s="81">
        <f ca="1" t="shared" si="0"/>
      </c>
      <c r="K13" s="82" t="str">
        <f t="shared" si="1"/>
        <v>A010Supplying and Placing Base Course MaterialCW 3110-R10m³</v>
      </c>
      <c r="L13" s="83" t="e">
        <v>#N/A</v>
      </c>
      <c r="M13" s="84" t="str">
        <f ca="1" t="shared" si="2"/>
        <v>F0</v>
      </c>
      <c r="N13" s="84" t="str">
        <f ca="1" t="shared" si="3"/>
        <v>C2</v>
      </c>
      <c r="O13" s="84" t="str">
        <f ca="1" t="shared" si="4"/>
        <v>C2</v>
      </c>
      <c r="P13" s="85"/>
    </row>
    <row r="14" spans="1:16" s="106" customFormat="1" ht="43.5" customHeight="1">
      <c r="A14" s="109" t="s">
        <v>146</v>
      </c>
      <c r="B14" s="107" t="s">
        <v>147</v>
      </c>
      <c r="C14" s="59" t="s">
        <v>127</v>
      </c>
      <c r="D14" s="60" t="s">
        <v>128</v>
      </c>
      <c r="E14" s="61" t="s">
        <v>31</v>
      </c>
      <c r="F14" s="62">
        <v>2712</v>
      </c>
      <c r="G14" s="63"/>
      <c r="H14" s="64">
        <f>ROUND(G14,2)*F14</f>
        <v>0</v>
      </c>
      <c r="I14" s="58"/>
      <c r="J14" s="103">
        <f ca="1" t="shared" si="0"/>
      </c>
      <c r="K14" s="82" t="str">
        <f t="shared" si="1"/>
        <v>A022Separation/Reinforcement Geotextile FabricCW 3130-R1m²</v>
      </c>
      <c r="L14" s="83">
        <v>25</v>
      </c>
      <c r="M14" s="104" t="str">
        <f ca="1" t="shared" si="2"/>
        <v>F0</v>
      </c>
      <c r="N14" s="104" t="str">
        <f ca="1" t="shared" si="3"/>
        <v>C2</v>
      </c>
      <c r="O14" s="104" t="str">
        <f ca="1" t="shared" si="4"/>
        <v>C2</v>
      </c>
      <c r="P14" s="105"/>
    </row>
    <row r="15" spans="1:16" s="106" customFormat="1" ht="43.5" customHeight="1">
      <c r="A15" s="115"/>
      <c r="B15" s="107" t="s">
        <v>148</v>
      </c>
      <c r="C15" s="74" t="s">
        <v>155</v>
      </c>
      <c r="D15" s="75" t="s">
        <v>156</v>
      </c>
      <c r="E15" s="76" t="s">
        <v>158</v>
      </c>
      <c r="F15" s="77">
        <v>8</v>
      </c>
      <c r="G15" s="63"/>
      <c r="H15" s="64">
        <f>ROUND(G15,2)*F15</f>
        <v>0</v>
      </c>
      <c r="I15" s="58"/>
      <c r="J15" s="103"/>
      <c r="K15" s="82"/>
      <c r="L15" s="83"/>
      <c r="M15" s="104"/>
      <c r="N15" s="104"/>
      <c r="O15" s="104"/>
      <c r="P15" s="105"/>
    </row>
    <row r="16" spans="1:8" ht="36" customHeight="1">
      <c r="A16" s="21" t="s">
        <v>81</v>
      </c>
      <c r="B16" s="7"/>
      <c r="C16" s="35" t="s">
        <v>18</v>
      </c>
      <c r="D16" s="11"/>
      <c r="E16" s="9"/>
      <c r="F16" s="9"/>
      <c r="G16" s="21"/>
      <c r="H16" s="24"/>
    </row>
    <row r="17" spans="1:16" s="88" customFormat="1" ht="43.5" customHeight="1">
      <c r="A17" s="72" t="s">
        <v>102</v>
      </c>
      <c r="B17" s="73" t="s">
        <v>75</v>
      </c>
      <c r="C17" s="74" t="s">
        <v>103</v>
      </c>
      <c r="D17" s="75" t="s">
        <v>65</v>
      </c>
      <c r="E17" s="95"/>
      <c r="F17" s="77"/>
      <c r="G17" s="89"/>
      <c r="H17" s="96"/>
      <c r="I17" s="80"/>
      <c r="J17" s="81" t="str">
        <f ca="1">IF(CELL("protect",$G17)=1,"LOCKED","")</f>
        <v>LOCKED</v>
      </c>
      <c r="K17" s="82" t="str">
        <f>CLEAN(CONCATENATE(TRIM($A17),TRIM($C17),TRIM($D17),TRIM($E17)))</f>
        <v>C055Construction of Asphaltic Concrete PavementsCW 3410-R7</v>
      </c>
      <c r="L17" s="83">
        <v>30</v>
      </c>
      <c r="M17" s="84" t="str">
        <f ca="1">CELL("format",$F17)</f>
        <v>F0</v>
      </c>
      <c r="N17" s="84" t="str">
        <f ca="1">CELL("format",$G17)</f>
        <v>G</v>
      </c>
      <c r="O17" s="84" t="str">
        <f ca="1">CELL("format",$H17)</f>
        <v>C2</v>
      </c>
      <c r="P17" s="85"/>
    </row>
    <row r="18" spans="1:16" s="88" customFormat="1" ht="30" customHeight="1">
      <c r="A18" s="72" t="s">
        <v>104</v>
      </c>
      <c r="B18" s="90" t="s">
        <v>32</v>
      </c>
      <c r="C18" s="74" t="s">
        <v>46</v>
      </c>
      <c r="D18" s="75"/>
      <c r="E18" s="76"/>
      <c r="F18" s="77"/>
      <c r="G18" s="89"/>
      <c r="H18" s="96"/>
      <c r="I18" s="80"/>
      <c r="J18" s="81" t="str">
        <f ca="1">IF(CELL("protect",$G18)=1,"LOCKED","")</f>
        <v>LOCKED</v>
      </c>
      <c r="K18" s="82" t="str">
        <f>CLEAN(CONCATENATE(TRIM($A18),TRIM($C18),TRIM($D18),TRIM($E18)))</f>
        <v>C056Main Line Paving</v>
      </c>
      <c r="L18" s="83">
        <v>31</v>
      </c>
      <c r="M18" s="84" t="str">
        <f ca="1">CELL("format",$F18)</f>
        <v>F0</v>
      </c>
      <c r="N18" s="84" t="str">
        <f ca="1">CELL("format",$G18)</f>
        <v>G</v>
      </c>
      <c r="O18" s="84" t="str">
        <f ca="1">CELL("format",$H18)</f>
        <v>C2</v>
      </c>
      <c r="P18" s="85"/>
    </row>
    <row r="19" spans="1:16" s="88" customFormat="1" ht="30" customHeight="1">
      <c r="A19" s="72" t="s">
        <v>105</v>
      </c>
      <c r="B19" s="90" t="s">
        <v>106</v>
      </c>
      <c r="C19" s="74" t="s">
        <v>107</v>
      </c>
      <c r="D19" s="75"/>
      <c r="E19" s="76" t="s">
        <v>33</v>
      </c>
      <c r="F19" s="77">
        <v>407</v>
      </c>
      <c r="G19" s="78"/>
      <c r="H19" s="96">
        <f>ROUND(G19,2)*F19</f>
        <v>0</v>
      </c>
      <c r="I19" s="80"/>
      <c r="J19" s="81">
        <f ca="1">IF(CELL("protect",$G19)=1,"LOCKED","")</f>
      </c>
      <c r="K19" s="82" t="str">
        <f>CLEAN(CONCATENATE(TRIM($A19),TRIM($C19),TRIM($D19),TRIM($E19)))</f>
        <v>C058Type IAtonne</v>
      </c>
      <c r="L19" s="83">
        <v>32</v>
      </c>
      <c r="M19" s="84" t="str">
        <f ca="1">CELL("format",$F19)</f>
        <v>F0</v>
      </c>
      <c r="N19" s="84" t="str">
        <f ca="1">CELL("format",$G19)</f>
        <v>C2</v>
      </c>
      <c r="O19" s="84" t="str">
        <f ca="1">CELL("format",$H19)</f>
        <v>C2</v>
      </c>
      <c r="P19" s="85"/>
    </row>
    <row r="20" spans="1:8" ht="36" customHeight="1">
      <c r="A20" s="21"/>
      <c r="B20" s="13"/>
      <c r="C20" s="35" t="s">
        <v>20</v>
      </c>
      <c r="D20" s="11"/>
      <c r="E20" s="10"/>
      <c r="F20" s="9"/>
      <c r="G20" s="21"/>
      <c r="H20" s="24"/>
    </row>
    <row r="21" spans="1:16" s="88" customFormat="1" ht="43.5" customHeight="1">
      <c r="A21" s="72" t="s">
        <v>47</v>
      </c>
      <c r="B21" s="73" t="s">
        <v>79</v>
      </c>
      <c r="C21" s="74" t="s">
        <v>66</v>
      </c>
      <c r="D21" s="75" t="s">
        <v>123</v>
      </c>
      <c r="E21" s="76" t="s">
        <v>38</v>
      </c>
      <c r="F21" s="97">
        <v>1</v>
      </c>
      <c r="G21" s="78"/>
      <c r="H21" s="96">
        <f>ROUND(G21,2)*F21</f>
        <v>0</v>
      </c>
      <c r="I21" s="80"/>
      <c r="J21" s="81">
        <f ca="1">IF(CELL("protect",$G21)=1,"LOCKED","")</f>
      </c>
      <c r="K21" s="82" t="str">
        <f>CLEAN(CONCATENATE(TRIM($A21),TRIM($C21),TRIM($D21),TRIM($E21)))</f>
        <v>F001Adjustment of Catch Basins / Manholes FramesCW 3210-R7each</v>
      </c>
      <c r="L21" s="83">
        <v>45</v>
      </c>
      <c r="M21" s="84" t="str">
        <f ca="1">CELL("format",$F21)</f>
        <v>F0</v>
      </c>
      <c r="N21" s="84" t="str">
        <f ca="1">CELL("format",$G21)</f>
        <v>C2</v>
      </c>
      <c r="O21" s="84" t="str">
        <f ca="1">CELL("format",$H21)</f>
        <v>C2</v>
      </c>
      <c r="P21" s="85"/>
    </row>
    <row r="22" spans="1:8" ht="36" customHeight="1">
      <c r="A22" s="21"/>
      <c r="B22" s="17"/>
      <c r="C22" s="35" t="s">
        <v>21</v>
      </c>
      <c r="D22" s="11"/>
      <c r="E22" s="8"/>
      <c r="F22" s="11"/>
      <c r="G22" s="21"/>
      <c r="H22" s="24"/>
    </row>
    <row r="23" spans="1:16" s="86" customFormat="1" ht="30" customHeight="1">
      <c r="A23" s="93" t="s">
        <v>48</v>
      </c>
      <c r="B23" s="73" t="s">
        <v>149</v>
      </c>
      <c r="C23" s="74" t="s">
        <v>49</v>
      </c>
      <c r="D23" s="75" t="s">
        <v>124</v>
      </c>
      <c r="E23" s="76"/>
      <c r="F23" s="77"/>
      <c r="G23" s="89"/>
      <c r="H23" s="79"/>
      <c r="I23" s="80"/>
      <c r="J23" s="81" t="str">
        <f ca="1">IF(CELL("protect",$G23)=1,"LOCKED","")</f>
        <v>LOCKED</v>
      </c>
      <c r="K23" s="82" t="str">
        <f>CLEAN(CONCATENATE(TRIM($A23),TRIM($C23),TRIM($D23),TRIM($E23)))</f>
        <v>G001SoddingCW 3510-R9</v>
      </c>
      <c r="L23" s="83">
        <v>48</v>
      </c>
      <c r="M23" s="84" t="str">
        <f ca="1">CELL("format",$F23)</f>
        <v>F0</v>
      </c>
      <c r="N23" s="84" t="str">
        <f ca="1">CELL("format",$G23)</f>
        <v>G</v>
      </c>
      <c r="O23" s="84" t="str">
        <f ca="1">CELL("format",$H23)</f>
        <v>C2</v>
      </c>
      <c r="P23" s="85"/>
    </row>
    <row r="24" spans="1:16" s="88" customFormat="1" ht="30" customHeight="1">
      <c r="A24" s="93" t="s">
        <v>50</v>
      </c>
      <c r="B24" s="90" t="s">
        <v>32</v>
      </c>
      <c r="C24" s="74" t="s">
        <v>51</v>
      </c>
      <c r="D24" s="75"/>
      <c r="E24" s="76" t="s">
        <v>31</v>
      </c>
      <c r="F24" s="77">
        <v>5873</v>
      </c>
      <c r="G24" s="78"/>
      <c r="H24" s="79">
        <f>ROUND(G24,2)*F24</f>
        <v>0</v>
      </c>
      <c r="I24" s="80"/>
      <c r="J24" s="81">
        <f ca="1">IF(CELL("protect",$G24)=1,"LOCKED","")</f>
      </c>
      <c r="K24" s="82" t="str">
        <f>CLEAN(CONCATENATE(TRIM($A24),TRIM($C24),TRIM($D24),TRIM($E24)))</f>
        <v>G003width &gt; or = 600mmm²</v>
      </c>
      <c r="L24" s="83">
        <v>50</v>
      </c>
      <c r="M24" s="84" t="str">
        <f ca="1">CELL("format",$F24)</f>
        <v>F0</v>
      </c>
      <c r="N24" s="84" t="str">
        <f ca="1">CELL("format",$G24)</f>
        <v>C2</v>
      </c>
      <c r="O24" s="84" t="str">
        <f ca="1">CELL("format",$H24)</f>
        <v>C2</v>
      </c>
      <c r="P24" s="85"/>
    </row>
    <row r="25" spans="1:8" ht="36" customHeight="1">
      <c r="A25" s="21"/>
      <c r="B25" s="6"/>
      <c r="C25" s="35" t="s">
        <v>22</v>
      </c>
      <c r="D25" s="11"/>
      <c r="E25" s="10"/>
      <c r="F25" s="9"/>
      <c r="G25" s="21"/>
      <c r="H25" s="24"/>
    </row>
    <row r="26" spans="1:16" s="86" customFormat="1" ht="30" customHeight="1">
      <c r="A26" s="93"/>
      <c r="B26" s="100" t="s">
        <v>162</v>
      </c>
      <c r="C26" s="74" t="s">
        <v>129</v>
      </c>
      <c r="D26" s="75" t="s">
        <v>161</v>
      </c>
      <c r="E26" s="76"/>
      <c r="F26" s="77"/>
      <c r="G26" s="79"/>
      <c r="H26" s="79">
        <f>ROUND(G26,2)*F26</f>
        <v>0</v>
      </c>
      <c r="I26" s="80"/>
      <c r="J26" s="81" t="str">
        <f ca="1">IF(CELL("protect",$G26)=1,"LOCKED","")</f>
        <v>LOCKED</v>
      </c>
      <c r="K26" s="82" t="str">
        <f>CLEAN(CONCATENATE(TRIM($A26),TRIM($C26),TRIM($D26),TRIM($E26)))</f>
        <v>Tree RemovalE10</v>
      </c>
      <c r="L26" s="83" t="e">
        <v>#N/A</v>
      </c>
      <c r="M26" s="84" t="str">
        <f ca="1">CELL("format",$F26)</f>
        <v>F0</v>
      </c>
      <c r="N26" s="84" t="str">
        <f ca="1">CELL("format",$G26)</f>
        <v>C2</v>
      </c>
      <c r="O26" s="84" t="str">
        <f ca="1">CELL("format",$H26)</f>
        <v>C2</v>
      </c>
      <c r="P26" s="85"/>
    </row>
    <row r="27" spans="1:16" s="86" customFormat="1" ht="30" customHeight="1">
      <c r="A27" s="93"/>
      <c r="B27" s="90" t="s">
        <v>32</v>
      </c>
      <c r="C27" s="74" t="s">
        <v>130</v>
      </c>
      <c r="D27" s="101"/>
      <c r="E27" s="76" t="s">
        <v>38</v>
      </c>
      <c r="F27" s="92">
        <v>9</v>
      </c>
      <c r="G27" s="78"/>
      <c r="H27" s="79">
        <f>ROUND(G27,2)*F27</f>
        <v>0</v>
      </c>
      <c r="I27" s="80"/>
      <c r="J27" s="81"/>
      <c r="K27" s="82"/>
      <c r="L27" s="83"/>
      <c r="M27" s="84"/>
      <c r="N27" s="84"/>
      <c r="O27" s="84"/>
      <c r="P27" s="85"/>
    </row>
    <row r="28" spans="1:8" ht="30" customHeight="1" thickBot="1">
      <c r="A28" s="22"/>
      <c r="B28" s="132" t="str">
        <f>B7</f>
        <v>A</v>
      </c>
      <c r="C28" s="147" t="str">
        <f>C7</f>
        <v>BISHOP GRANDIN ( FROM FORT GARRY BRIDGE TO PEMBINA HWY)</v>
      </c>
      <c r="D28" s="148"/>
      <c r="E28" s="148"/>
      <c r="F28" s="149"/>
      <c r="G28" s="133" t="s">
        <v>14</v>
      </c>
      <c r="H28" s="133">
        <f>SUM(H7:H25)</f>
        <v>0</v>
      </c>
    </row>
    <row r="29" spans="1:8" s="43" customFormat="1" ht="30" customHeight="1" thickTop="1">
      <c r="A29" s="41"/>
      <c r="B29" s="134" t="s">
        <v>13</v>
      </c>
      <c r="C29" s="144" t="s">
        <v>125</v>
      </c>
      <c r="D29" s="145"/>
      <c r="E29" s="145"/>
      <c r="F29" s="146"/>
      <c r="G29" s="131"/>
      <c r="H29" s="135"/>
    </row>
    <row r="30" spans="1:8" ht="36" customHeight="1">
      <c r="A30" s="21"/>
      <c r="B30" s="17"/>
      <c r="C30" s="34" t="s">
        <v>16</v>
      </c>
      <c r="D30" s="11"/>
      <c r="E30" s="9" t="s">
        <v>2</v>
      </c>
      <c r="F30" s="9" t="s">
        <v>2</v>
      </c>
      <c r="G30" s="21" t="s">
        <v>2</v>
      </c>
      <c r="H30" s="24"/>
    </row>
    <row r="31" spans="1:16" s="86" customFormat="1" ht="30" customHeight="1">
      <c r="A31" s="72" t="s">
        <v>67</v>
      </c>
      <c r="B31" s="73" t="s">
        <v>52</v>
      </c>
      <c r="C31" s="74" t="s">
        <v>69</v>
      </c>
      <c r="D31" s="75" t="s">
        <v>165</v>
      </c>
      <c r="E31" s="76" t="s">
        <v>29</v>
      </c>
      <c r="F31" s="77">
        <v>295</v>
      </c>
      <c r="G31" s="78"/>
      <c r="H31" s="79">
        <f>ROUND(G31,2)*F31</f>
        <v>0</v>
      </c>
      <c r="I31" s="80"/>
      <c r="J31" s="81">
        <f aca="true" ca="1" t="shared" si="5" ref="J31:J41">IF(CELL("protect",$G31)=1,"LOCKED","")</f>
      </c>
      <c r="K31" s="82" t="str">
        <f aca="true" t="shared" si="6" ref="K31:K41">CLEAN(CONCATENATE(TRIM($A31),TRIM($C31),TRIM($D31),TRIM($E31)))</f>
        <v>A003ExcavationCW 3110-R10, E11m³</v>
      </c>
      <c r="L31" s="83" t="e">
        <v>#N/A</v>
      </c>
      <c r="M31" s="84" t="str">
        <f aca="true" ca="1" t="shared" si="7" ref="M31:M41">CELL("format",$F31)</f>
        <v>F0</v>
      </c>
      <c r="N31" s="84" t="str">
        <f aca="true" ca="1" t="shared" si="8" ref="N31:N41">CELL("format",$G31)</f>
        <v>C2</v>
      </c>
      <c r="O31" s="84" t="str">
        <f aca="true" ca="1" t="shared" si="9" ref="O31:O41">CELL("format",$H31)</f>
        <v>C2</v>
      </c>
      <c r="P31" s="85"/>
    </row>
    <row r="32" spans="1:16" s="88" customFormat="1" ht="30" customHeight="1">
      <c r="A32" s="87" t="s">
        <v>71</v>
      </c>
      <c r="B32" s="73" t="s">
        <v>53</v>
      </c>
      <c r="C32" s="74" t="s">
        <v>73</v>
      </c>
      <c r="D32" s="75" t="s">
        <v>70</v>
      </c>
      <c r="E32" s="76" t="s">
        <v>31</v>
      </c>
      <c r="F32" s="77">
        <v>2280</v>
      </c>
      <c r="G32" s="78"/>
      <c r="H32" s="79">
        <f>ROUND(G32,2)*F32</f>
        <v>0</v>
      </c>
      <c r="I32" s="80"/>
      <c r="J32" s="81">
        <f ca="1" t="shared" si="5"/>
      </c>
      <c r="K32" s="82" t="str">
        <f t="shared" si="6"/>
        <v>A004Sub-Grade CompactionCW 3110-R10m²</v>
      </c>
      <c r="L32" s="83">
        <v>3</v>
      </c>
      <c r="M32" s="84" t="str">
        <f ca="1" t="shared" si="7"/>
        <v>F0</v>
      </c>
      <c r="N32" s="84" t="str">
        <f ca="1" t="shared" si="8"/>
        <v>C2</v>
      </c>
      <c r="O32" s="84" t="str">
        <f ca="1" t="shared" si="9"/>
        <v>C2</v>
      </c>
      <c r="P32" s="85"/>
    </row>
    <row r="33" spans="1:16" s="86" customFormat="1" ht="30" customHeight="1">
      <c r="A33" s="87" t="s">
        <v>74</v>
      </c>
      <c r="B33" s="73" t="s">
        <v>54</v>
      </c>
      <c r="C33" s="74" t="s">
        <v>76</v>
      </c>
      <c r="D33" s="75" t="s">
        <v>70</v>
      </c>
      <c r="E33" s="76"/>
      <c r="F33" s="77"/>
      <c r="G33" s="89"/>
      <c r="H33" s="79"/>
      <c r="I33" s="80"/>
      <c r="J33" s="81" t="str">
        <f ca="1" t="shared" si="5"/>
        <v>LOCKED</v>
      </c>
      <c r="K33" s="82" t="str">
        <f t="shared" si="6"/>
        <v>A007Crushed Sub-base MaterialCW 3110-R10</v>
      </c>
      <c r="L33" s="83">
        <v>4</v>
      </c>
      <c r="M33" s="84" t="str">
        <f ca="1" t="shared" si="7"/>
        <v>F0</v>
      </c>
      <c r="N33" s="84" t="str">
        <f ca="1" t="shared" si="8"/>
        <v>G</v>
      </c>
      <c r="O33" s="84" t="str">
        <f ca="1" t="shared" si="9"/>
        <v>C2</v>
      </c>
      <c r="P33" s="85"/>
    </row>
    <row r="34" spans="1:16" s="86" customFormat="1" ht="30" customHeight="1">
      <c r="A34" s="72" t="s">
        <v>77</v>
      </c>
      <c r="B34" s="90" t="s">
        <v>32</v>
      </c>
      <c r="C34" s="74" t="s">
        <v>78</v>
      </c>
      <c r="D34" s="75" t="s">
        <v>2</v>
      </c>
      <c r="E34" s="76" t="s">
        <v>33</v>
      </c>
      <c r="F34" s="77">
        <v>761</v>
      </c>
      <c r="G34" s="78"/>
      <c r="H34" s="79">
        <f>ROUND(G34,2)*F34</f>
        <v>0</v>
      </c>
      <c r="I34" s="80"/>
      <c r="J34" s="81">
        <f ca="1" t="shared" si="5"/>
      </c>
      <c r="K34" s="82" t="str">
        <f t="shared" si="6"/>
        <v>A00850 mm - Limestonetonne</v>
      </c>
      <c r="L34" s="83">
        <v>5</v>
      </c>
      <c r="M34" s="84" t="str">
        <f ca="1" t="shared" si="7"/>
        <v>F0</v>
      </c>
      <c r="N34" s="84" t="str">
        <f ca="1" t="shared" si="8"/>
        <v>C2</v>
      </c>
      <c r="O34" s="84" t="str">
        <f ca="1" t="shared" si="9"/>
        <v>C2</v>
      </c>
      <c r="P34" s="85"/>
    </row>
    <row r="35" spans="1:16" s="86" customFormat="1" ht="43.5" customHeight="1">
      <c r="A35" s="87" t="s">
        <v>34</v>
      </c>
      <c r="B35" s="73" t="s">
        <v>55</v>
      </c>
      <c r="C35" s="74" t="s">
        <v>35</v>
      </c>
      <c r="D35" s="75" t="s">
        <v>70</v>
      </c>
      <c r="E35" s="76" t="s">
        <v>29</v>
      </c>
      <c r="F35" s="77">
        <v>112</v>
      </c>
      <c r="G35" s="78"/>
      <c r="H35" s="79">
        <f>ROUND(G35,2)*F35</f>
        <v>0</v>
      </c>
      <c r="I35" s="80" t="s">
        <v>80</v>
      </c>
      <c r="J35" s="81">
        <f ca="1" t="shared" si="5"/>
      </c>
      <c r="K35" s="82" t="str">
        <f t="shared" si="6"/>
        <v>A010Supplying and Placing Base Course MaterialCW 3110-R10m³</v>
      </c>
      <c r="L35" s="83" t="e">
        <v>#N/A</v>
      </c>
      <c r="M35" s="84" t="str">
        <f ca="1" t="shared" si="7"/>
        <v>F0</v>
      </c>
      <c r="N35" s="84" t="str">
        <f ca="1" t="shared" si="8"/>
        <v>C2</v>
      </c>
      <c r="O35" s="84" t="str">
        <f ca="1" t="shared" si="9"/>
        <v>C2</v>
      </c>
      <c r="P35" s="85"/>
    </row>
    <row r="36" spans="1:16" s="88" customFormat="1" ht="30" customHeight="1">
      <c r="A36" s="72" t="s">
        <v>36</v>
      </c>
      <c r="B36" s="73" t="s">
        <v>56</v>
      </c>
      <c r="C36" s="74" t="s">
        <v>37</v>
      </c>
      <c r="D36" s="75" t="s">
        <v>70</v>
      </c>
      <c r="E36" s="76" t="s">
        <v>31</v>
      </c>
      <c r="F36" s="77">
        <v>1113</v>
      </c>
      <c r="G36" s="78"/>
      <c r="H36" s="79">
        <f>ROUND(G36,2)*F36</f>
        <v>0</v>
      </c>
      <c r="I36" s="80" t="s">
        <v>81</v>
      </c>
      <c r="J36" s="81">
        <f ca="1" t="shared" si="5"/>
      </c>
      <c r="K36" s="82" t="str">
        <f t="shared" si="6"/>
        <v>A012Grading of BoulevardsCW 3110-R10m²</v>
      </c>
      <c r="L36" s="83">
        <v>7</v>
      </c>
      <c r="M36" s="84" t="str">
        <f ca="1" t="shared" si="7"/>
        <v>F0</v>
      </c>
      <c r="N36" s="84" t="str">
        <f ca="1" t="shared" si="8"/>
        <v>C2</v>
      </c>
      <c r="O36" s="84" t="str">
        <f ca="1" t="shared" si="9"/>
        <v>C2</v>
      </c>
      <c r="P36" s="85"/>
    </row>
    <row r="37" spans="1:16" s="86" customFormat="1" ht="30" customHeight="1">
      <c r="A37" s="87" t="s">
        <v>82</v>
      </c>
      <c r="B37" s="73" t="s">
        <v>57</v>
      </c>
      <c r="C37" s="74" t="s">
        <v>83</v>
      </c>
      <c r="D37" s="75" t="s">
        <v>70</v>
      </c>
      <c r="E37" s="76"/>
      <c r="F37" s="77"/>
      <c r="G37" s="89"/>
      <c r="H37" s="79"/>
      <c r="I37" s="80"/>
      <c r="J37" s="81" t="str">
        <f ca="1" t="shared" si="5"/>
        <v>LOCKED</v>
      </c>
      <c r="K37" s="82" t="str">
        <f t="shared" si="6"/>
        <v>A016Removal of Existing Concrete BasesCW 3110-R10</v>
      </c>
      <c r="L37" s="83">
        <v>9</v>
      </c>
      <c r="M37" s="84" t="str">
        <f ca="1" t="shared" si="7"/>
        <v>F0</v>
      </c>
      <c r="N37" s="84" t="str">
        <f ca="1" t="shared" si="8"/>
        <v>G</v>
      </c>
      <c r="O37" s="84" t="str">
        <f ca="1" t="shared" si="9"/>
        <v>C2</v>
      </c>
      <c r="P37" s="85"/>
    </row>
    <row r="38" spans="1:16" s="86" customFormat="1" ht="30" customHeight="1">
      <c r="A38" s="72" t="s">
        <v>84</v>
      </c>
      <c r="B38" s="90" t="s">
        <v>32</v>
      </c>
      <c r="C38" s="74" t="s">
        <v>85</v>
      </c>
      <c r="D38" s="75" t="s">
        <v>2</v>
      </c>
      <c r="E38" s="76" t="s">
        <v>38</v>
      </c>
      <c r="F38" s="77">
        <v>2</v>
      </c>
      <c r="G38" s="78"/>
      <c r="H38" s="79">
        <f>ROUND(G38,2)*F38</f>
        <v>0</v>
      </c>
      <c r="I38" s="80"/>
      <c r="J38" s="81">
        <f ca="1" t="shared" si="5"/>
      </c>
      <c r="K38" s="82" t="str">
        <f>CLEAN(CONCATENATE(TRIM($A38),TRIM($C38),TRIM($D38),TRIM($E38)))</f>
        <v>A017600mm Diameter or Lesseach</v>
      </c>
      <c r="L38" s="83">
        <v>10</v>
      </c>
      <c r="M38" s="84" t="str">
        <f ca="1" t="shared" si="7"/>
        <v>F0</v>
      </c>
      <c r="N38" s="84" t="str">
        <f ca="1" t="shared" si="8"/>
        <v>C2</v>
      </c>
      <c r="O38" s="84" t="str">
        <f ca="1" t="shared" si="9"/>
        <v>C2</v>
      </c>
      <c r="P38" s="85"/>
    </row>
    <row r="39" spans="1:16" s="106" customFormat="1" ht="43.5" customHeight="1">
      <c r="A39" s="109" t="s">
        <v>146</v>
      </c>
      <c r="B39" s="107" t="s">
        <v>58</v>
      </c>
      <c r="C39" s="59" t="s">
        <v>127</v>
      </c>
      <c r="D39" s="60" t="s">
        <v>128</v>
      </c>
      <c r="E39" s="61" t="s">
        <v>31</v>
      </c>
      <c r="F39" s="62">
        <v>2183</v>
      </c>
      <c r="G39" s="63"/>
      <c r="H39" s="64">
        <f>ROUND(G39,2)*F39</f>
        <v>0</v>
      </c>
      <c r="I39" s="58"/>
      <c r="J39" s="103">
        <f ca="1" t="shared" si="5"/>
      </c>
      <c r="K39" s="82" t="str">
        <f t="shared" si="6"/>
        <v>A022Separation/Reinforcement Geotextile FabricCW 3130-R1m²</v>
      </c>
      <c r="L39" s="83">
        <v>25</v>
      </c>
      <c r="M39" s="104" t="str">
        <f ca="1" t="shared" si="7"/>
        <v>F0</v>
      </c>
      <c r="N39" s="104" t="str">
        <f ca="1" t="shared" si="8"/>
        <v>C2</v>
      </c>
      <c r="O39" s="104" t="str">
        <f ca="1" t="shared" si="9"/>
        <v>C2</v>
      </c>
      <c r="P39" s="105"/>
    </row>
    <row r="40" spans="1:16" s="106" customFormat="1" ht="30" customHeight="1">
      <c r="A40" s="69" t="s">
        <v>142</v>
      </c>
      <c r="B40" s="107" t="s">
        <v>163</v>
      </c>
      <c r="C40" s="59" t="s">
        <v>143</v>
      </c>
      <c r="D40" s="60" t="s">
        <v>86</v>
      </c>
      <c r="E40" s="61"/>
      <c r="F40" s="62"/>
      <c r="G40" s="65"/>
      <c r="H40" s="64"/>
      <c r="I40" s="58"/>
      <c r="J40" s="103" t="str">
        <f ca="1" t="shared" si="5"/>
        <v>LOCKED</v>
      </c>
      <c r="K40" s="82" t="str">
        <f t="shared" si="6"/>
        <v>A030Fill MaterialCW 3170-R3</v>
      </c>
      <c r="L40" s="83">
        <v>33</v>
      </c>
      <c r="M40" s="104" t="str">
        <f ca="1" t="shared" si="7"/>
        <v>F0</v>
      </c>
      <c r="N40" s="104" t="str">
        <f ca="1" t="shared" si="8"/>
        <v>G</v>
      </c>
      <c r="O40" s="104" t="str">
        <f ca="1" t="shared" si="9"/>
        <v>C2</v>
      </c>
      <c r="P40" s="105"/>
    </row>
    <row r="41" spans="1:16" s="106" customFormat="1" ht="30" customHeight="1">
      <c r="A41" s="109" t="s">
        <v>144</v>
      </c>
      <c r="B41" s="66" t="s">
        <v>32</v>
      </c>
      <c r="C41" s="59" t="s">
        <v>145</v>
      </c>
      <c r="D41" s="110"/>
      <c r="E41" s="61" t="s">
        <v>29</v>
      </c>
      <c r="F41" s="111">
        <v>305</v>
      </c>
      <c r="G41" s="63"/>
      <c r="H41" s="64">
        <f>ROUND(G41,2)*F41</f>
        <v>0</v>
      </c>
      <c r="I41" s="58"/>
      <c r="J41" s="103">
        <f ca="1" t="shared" si="5"/>
      </c>
      <c r="K41" s="82" t="str">
        <f t="shared" si="6"/>
        <v>A031Placing Suitable Site Materialm³</v>
      </c>
      <c r="L41" s="83">
        <v>34</v>
      </c>
      <c r="M41" s="104" t="str">
        <f ca="1" t="shared" si="7"/>
        <v>F0</v>
      </c>
      <c r="N41" s="104" t="str">
        <f ca="1" t="shared" si="8"/>
        <v>C2</v>
      </c>
      <c r="O41" s="104" t="str">
        <f ca="1" t="shared" si="9"/>
        <v>C2</v>
      </c>
      <c r="P41" s="105"/>
    </row>
    <row r="42" spans="1:8" ht="36" customHeight="1">
      <c r="A42" s="21"/>
      <c r="B42" s="17"/>
      <c r="C42" s="35" t="s">
        <v>17</v>
      </c>
      <c r="D42" s="11"/>
      <c r="E42" s="8"/>
      <c r="F42" s="11"/>
      <c r="G42" s="21"/>
      <c r="H42" s="24"/>
    </row>
    <row r="43" spans="1:16" s="86" customFormat="1" ht="43.5" customHeight="1">
      <c r="A43" s="93" t="s">
        <v>87</v>
      </c>
      <c r="B43" s="73" t="s">
        <v>59</v>
      </c>
      <c r="C43" s="74" t="s">
        <v>88</v>
      </c>
      <c r="D43" s="75" t="s">
        <v>64</v>
      </c>
      <c r="E43" s="76"/>
      <c r="F43" s="77"/>
      <c r="G43" s="89"/>
      <c r="H43" s="79"/>
      <c r="I43" s="80"/>
      <c r="J43" s="81" t="str">
        <f aca="true" ca="1" t="shared" si="10" ref="J43:J53">IF(CELL("protect",$G43)=1,"LOCKED","")</f>
        <v>LOCKED</v>
      </c>
      <c r="K43" s="82" t="str">
        <f>CLEAN(CONCATENATE(TRIM($A43),TRIM($C43),TRIM($D43),TRIM($E43)))</f>
        <v>B100Miscellaneous Concrete Slab RemovalCW 3235-R6</v>
      </c>
      <c r="L43" s="83">
        <v>15</v>
      </c>
      <c r="M43" s="84" t="str">
        <f aca="true" ca="1" t="shared" si="11" ref="M43:M53">CELL("format",$F43)</f>
        <v>F0</v>
      </c>
      <c r="N43" s="84" t="str">
        <f aca="true" ca="1" t="shared" si="12" ref="N43:N53">CELL("format",$G43)</f>
        <v>G</v>
      </c>
      <c r="O43" s="84" t="str">
        <f aca="true" ca="1" t="shared" si="13" ref="O43:O53">CELL("format",$H43)</f>
        <v>C2</v>
      </c>
      <c r="P43" s="85"/>
    </row>
    <row r="44" spans="1:16" s="106" customFormat="1" ht="30" customHeight="1">
      <c r="A44" s="68" t="s">
        <v>132</v>
      </c>
      <c r="B44" s="66" t="s">
        <v>32</v>
      </c>
      <c r="C44" s="59" t="s">
        <v>40</v>
      </c>
      <c r="D44" s="60" t="s">
        <v>2</v>
      </c>
      <c r="E44" s="61" t="s">
        <v>31</v>
      </c>
      <c r="F44" s="62">
        <v>65</v>
      </c>
      <c r="G44" s="63"/>
      <c r="H44" s="64">
        <f>ROUND(G44,2)*F44</f>
        <v>0</v>
      </c>
      <c r="I44" s="58"/>
      <c r="J44" s="103">
        <f ca="1" t="shared" si="10"/>
      </c>
      <c r="K44" s="82" t="str">
        <f>CLEAN(CONCATENATE(TRIM($A44),TRIM($C44),TRIM($D44),TRIM($E44)))</f>
        <v>B104Sidewalkm²</v>
      </c>
      <c r="L44" s="83">
        <v>143</v>
      </c>
      <c r="M44" s="104" t="str">
        <f ca="1" t="shared" si="11"/>
        <v>F0</v>
      </c>
      <c r="N44" s="104" t="str">
        <f ca="1" t="shared" si="12"/>
        <v>C2</v>
      </c>
      <c r="O44" s="104" t="str">
        <f ca="1" t="shared" si="13"/>
        <v>C2</v>
      </c>
      <c r="P44" s="105"/>
    </row>
    <row r="45" spans="1:16" s="86" customFormat="1" ht="43.5" customHeight="1">
      <c r="A45" s="93" t="s">
        <v>89</v>
      </c>
      <c r="B45" s="73" t="s">
        <v>60</v>
      </c>
      <c r="C45" s="74" t="s">
        <v>90</v>
      </c>
      <c r="D45" s="75" t="s">
        <v>64</v>
      </c>
      <c r="E45" s="76"/>
      <c r="F45" s="77"/>
      <c r="G45" s="89"/>
      <c r="H45" s="79"/>
      <c r="I45" s="94"/>
      <c r="J45" s="81" t="str">
        <f ca="1" t="shared" si="10"/>
        <v>LOCKED</v>
      </c>
      <c r="K45" s="82" t="str">
        <f aca="true" t="shared" si="14" ref="K45:K53">CLEAN(CONCATENATE(TRIM($A45),TRIM($C45),TRIM($D45),TRIM($E45)))</f>
        <v>B107Miscellaneous Concrete Slab InstallationCW 3235-R6</v>
      </c>
      <c r="L45" s="83">
        <v>17</v>
      </c>
      <c r="M45" s="84" t="str">
        <f ca="1" t="shared" si="11"/>
        <v>F0</v>
      </c>
      <c r="N45" s="84" t="str">
        <f ca="1" t="shared" si="12"/>
        <v>G</v>
      </c>
      <c r="O45" s="84" t="str">
        <f ca="1" t="shared" si="13"/>
        <v>C2</v>
      </c>
      <c r="P45" s="85"/>
    </row>
    <row r="46" spans="1:16" s="88" customFormat="1" ht="30" customHeight="1">
      <c r="A46" s="93" t="s">
        <v>91</v>
      </c>
      <c r="B46" s="90" t="s">
        <v>32</v>
      </c>
      <c r="C46" s="74" t="s">
        <v>40</v>
      </c>
      <c r="D46" s="75" t="s">
        <v>41</v>
      </c>
      <c r="E46" s="76" t="s">
        <v>31</v>
      </c>
      <c r="F46" s="77">
        <v>97</v>
      </c>
      <c r="G46" s="78"/>
      <c r="H46" s="79">
        <f>ROUND(G46,2)*F46</f>
        <v>0</v>
      </c>
      <c r="I46" s="94"/>
      <c r="J46" s="81">
        <f ca="1" t="shared" si="10"/>
      </c>
      <c r="K46" s="82" t="str">
        <f t="shared" si="14"/>
        <v>B111SidewalkSD-228Am²</v>
      </c>
      <c r="L46" s="83">
        <v>18</v>
      </c>
      <c r="M46" s="84" t="str">
        <f ca="1" t="shared" si="11"/>
        <v>F0</v>
      </c>
      <c r="N46" s="84" t="str">
        <f ca="1" t="shared" si="12"/>
        <v>C2</v>
      </c>
      <c r="O46" s="84" t="str">
        <f ca="1" t="shared" si="13"/>
        <v>C2</v>
      </c>
      <c r="P46" s="85"/>
    </row>
    <row r="47" spans="1:16" s="108" customFormat="1" ht="30" customHeight="1">
      <c r="A47" s="68" t="s">
        <v>133</v>
      </c>
      <c r="B47" s="107" t="s">
        <v>61</v>
      </c>
      <c r="C47" s="59" t="s">
        <v>135</v>
      </c>
      <c r="D47" s="60" t="s">
        <v>95</v>
      </c>
      <c r="E47" s="61"/>
      <c r="F47" s="62"/>
      <c r="G47" s="65"/>
      <c r="H47" s="64"/>
      <c r="I47" s="58"/>
      <c r="J47" s="103" t="str">
        <f ca="1" t="shared" si="10"/>
        <v>LOCKED</v>
      </c>
      <c r="K47" s="82" t="str">
        <f t="shared" si="14"/>
        <v>B126Concrete Curb RemovalCW 3240-R7</v>
      </c>
      <c r="L47" s="83">
        <v>166</v>
      </c>
      <c r="M47" s="104" t="str">
        <f ca="1" t="shared" si="11"/>
        <v>F0</v>
      </c>
      <c r="N47" s="104" t="str">
        <f ca="1" t="shared" si="12"/>
        <v>G</v>
      </c>
      <c r="O47" s="104" t="str">
        <f ca="1" t="shared" si="13"/>
        <v>C2</v>
      </c>
      <c r="P47" s="105"/>
    </row>
    <row r="48" spans="1:16" s="106" customFormat="1" ht="30" customHeight="1">
      <c r="A48" s="68" t="s">
        <v>136</v>
      </c>
      <c r="B48" s="66" t="s">
        <v>32</v>
      </c>
      <c r="C48" s="59" t="s">
        <v>137</v>
      </c>
      <c r="D48" s="60"/>
      <c r="E48" s="61" t="s">
        <v>42</v>
      </c>
      <c r="F48" s="62">
        <v>11</v>
      </c>
      <c r="G48" s="63"/>
      <c r="H48" s="64">
        <f>ROUND(G48,2)*F48</f>
        <v>0</v>
      </c>
      <c r="I48" s="58"/>
      <c r="J48" s="103">
        <f ca="1" t="shared" si="10"/>
      </c>
      <c r="K48" s="82" t="str">
        <f t="shared" si="14"/>
        <v>B128Modified Barrier (Integral)m</v>
      </c>
      <c r="L48" s="83">
        <v>168</v>
      </c>
      <c r="M48" s="104" t="str">
        <f ca="1" t="shared" si="11"/>
        <v>F0</v>
      </c>
      <c r="N48" s="104" t="str">
        <f ca="1" t="shared" si="12"/>
        <v>C2</v>
      </c>
      <c r="O48" s="104" t="str">
        <f ca="1" t="shared" si="13"/>
        <v>C2</v>
      </c>
      <c r="P48" s="105"/>
    </row>
    <row r="49" spans="1:16" s="88" customFormat="1" ht="30" customHeight="1">
      <c r="A49" s="93" t="s">
        <v>92</v>
      </c>
      <c r="B49" s="73" t="s">
        <v>62</v>
      </c>
      <c r="C49" s="74" t="s">
        <v>94</v>
      </c>
      <c r="D49" s="75" t="s">
        <v>95</v>
      </c>
      <c r="E49" s="76"/>
      <c r="F49" s="77"/>
      <c r="G49" s="89"/>
      <c r="H49" s="79"/>
      <c r="I49" s="94"/>
      <c r="J49" s="81" t="str">
        <f ca="1" t="shared" si="10"/>
        <v>LOCKED</v>
      </c>
      <c r="K49" s="82" t="str">
        <f t="shared" si="14"/>
        <v>B135Concrete Curb InstallationCW 3240-R7</v>
      </c>
      <c r="L49" s="83">
        <v>23</v>
      </c>
      <c r="M49" s="84" t="str">
        <f ca="1" t="shared" si="11"/>
        <v>F0</v>
      </c>
      <c r="N49" s="84" t="str">
        <f ca="1" t="shared" si="12"/>
        <v>G</v>
      </c>
      <c r="O49" s="84" t="str">
        <f ca="1" t="shared" si="13"/>
        <v>C2</v>
      </c>
      <c r="P49" s="85"/>
    </row>
    <row r="50" spans="1:16" s="88" customFormat="1" ht="30" customHeight="1">
      <c r="A50" s="93" t="s">
        <v>96</v>
      </c>
      <c r="B50" s="90" t="s">
        <v>32</v>
      </c>
      <c r="C50" s="74" t="s">
        <v>138</v>
      </c>
      <c r="D50" s="75" t="s">
        <v>97</v>
      </c>
      <c r="E50" s="76" t="s">
        <v>42</v>
      </c>
      <c r="F50" s="77">
        <v>24</v>
      </c>
      <c r="G50" s="78"/>
      <c r="H50" s="79">
        <f>ROUND(G50,2)*F50</f>
        <v>0</v>
      </c>
      <c r="I50" s="94" t="s">
        <v>98</v>
      </c>
      <c r="J50" s="81">
        <f ca="1" t="shared" si="10"/>
      </c>
      <c r="K50" s="82" t="str">
        <f t="shared" si="14"/>
        <v>B139Modified Barrier (150mm ht, Dowelled)SD-203Bm</v>
      </c>
      <c r="L50" s="83" t="e">
        <v>#N/A</v>
      </c>
      <c r="M50" s="84" t="str">
        <f ca="1" t="shared" si="11"/>
        <v>F0</v>
      </c>
      <c r="N50" s="84" t="str">
        <f ca="1" t="shared" si="12"/>
        <v>C2</v>
      </c>
      <c r="O50" s="84" t="str">
        <f ca="1" t="shared" si="13"/>
        <v>C2</v>
      </c>
      <c r="P50" s="85"/>
    </row>
    <row r="51" spans="1:16" s="106" customFormat="1" ht="30" customHeight="1">
      <c r="A51" s="68" t="s">
        <v>141</v>
      </c>
      <c r="B51" s="66" t="s">
        <v>39</v>
      </c>
      <c r="C51" s="59" t="s">
        <v>139</v>
      </c>
      <c r="D51" s="60" t="s">
        <v>99</v>
      </c>
      <c r="E51" s="61" t="s">
        <v>42</v>
      </c>
      <c r="F51" s="62">
        <v>23</v>
      </c>
      <c r="G51" s="63"/>
      <c r="H51" s="64">
        <f>ROUND(G51,2)*F51</f>
        <v>0</v>
      </c>
      <c r="I51" s="67"/>
      <c r="J51" s="103">
        <f ca="1">IF(CELL("protect",$G51)=1,"LOCKED","")</f>
      </c>
      <c r="K51" s="82" t="str">
        <f>CLEAN(CONCATENATE(TRIM($A51),TRIM($C51),TRIM($D51),TRIM($E51)))</f>
        <v>B150Curb Ramp (10mm ht, Integral)SD-229A,B,Cm</v>
      </c>
      <c r="L51" s="83">
        <v>190</v>
      </c>
      <c r="M51" s="104" t="str">
        <f ca="1">CELL("format",$F51)</f>
        <v>F0</v>
      </c>
      <c r="N51" s="104" t="str">
        <f ca="1">CELL("format",$G51)</f>
        <v>C2</v>
      </c>
      <c r="O51" s="104" t="str">
        <f ca="1">CELL("format",$H51)</f>
        <v>C2</v>
      </c>
      <c r="P51" s="105"/>
    </row>
    <row r="52" spans="1:16" s="88" customFormat="1" ht="30" customHeight="1">
      <c r="A52" s="93" t="s">
        <v>43</v>
      </c>
      <c r="B52" s="73" t="s">
        <v>63</v>
      </c>
      <c r="C52" s="74" t="s">
        <v>44</v>
      </c>
      <c r="D52" s="75" t="s">
        <v>95</v>
      </c>
      <c r="E52" s="76"/>
      <c r="F52" s="77"/>
      <c r="G52" s="89"/>
      <c r="H52" s="79"/>
      <c r="I52" s="80"/>
      <c r="J52" s="81" t="str">
        <f ca="1" t="shared" si="10"/>
        <v>LOCKED</v>
      </c>
      <c r="K52" s="82" t="str">
        <f t="shared" si="14"/>
        <v>B154Concrete Curb RenewalCW 3240-R7</v>
      </c>
      <c r="L52" s="83">
        <v>26</v>
      </c>
      <c r="M52" s="84" t="str">
        <f ca="1" t="shared" si="11"/>
        <v>F0</v>
      </c>
      <c r="N52" s="84" t="str">
        <f ca="1" t="shared" si="12"/>
        <v>G</v>
      </c>
      <c r="O52" s="84" t="str">
        <f ca="1" t="shared" si="13"/>
        <v>C2</v>
      </c>
      <c r="P52" s="85"/>
    </row>
    <row r="53" spans="1:16" s="106" customFormat="1" ht="30" customHeight="1">
      <c r="A53" s="68" t="s">
        <v>45</v>
      </c>
      <c r="B53" s="116" t="s">
        <v>32</v>
      </c>
      <c r="C53" s="117" t="s">
        <v>139</v>
      </c>
      <c r="D53" s="118" t="s">
        <v>101</v>
      </c>
      <c r="E53" s="119" t="s">
        <v>42</v>
      </c>
      <c r="F53" s="120">
        <v>14</v>
      </c>
      <c r="G53" s="121"/>
      <c r="H53" s="122">
        <f>ROUND(G53,2)*F53</f>
        <v>0</v>
      </c>
      <c r="I53" s="58" t="s">
        <v>140</v>
      </c>
      <c r="J53" s="103">
        <f ca="1" t="shared" si="10"/>
      </c>
      <c r="K53" s="82" t="str">
        <f t="shared" si="14"/>
        <v>B184Curb Ramp (10mm ht, Integral)SD-229C,Dm</v>
      </c>
      <c r="L53" s="83">
        <v>229</v>
      </c>
      <c r="M53" s="104" t="str">
        <f ca="1" t="shared" si="11"/>
        <v>F0</v>
      </c>
      <c r="N53" s="104" t="str">
        <f ca="1" t="shared" si="12"/>
        <v>C2</v>
      </c>
      <c r="O53" s="104" t="str">
        <f ca="1" t="shared" si="13"/>
        <v>C2</v>
      </c>
      <c r="P53" s="105"/>
    </row>
    <row r="54" spans="1:8" ht="36" customHeight="1">
      <c r="A54" s="21"/>
      <c r="B54" s="7"/>
      <c r="C54" s="35" t="s">
        <v>18</v>
      </c>
      <c r="D54" s="11"/>
      <c r="E54" s="9"/>
      <c r="F54" s="9"/>
      <c r="G54" s="21"/>
      <c r="H54" s="24"/>
    </row>
    <row r="55" spans="1:16" s="88" customFormat="1" ht="43.5" customHeight="1">
      <c r="A55" s="72" t="s">
        <v>102</v>
      </c>
      <c r="B55" s="73" t="s">
        <v>150</v>
      </c>
      <c r="C55" s="74" t="s">
        <v>103</v>
      </c>
      <c r="D55" s="75" t="s">
        <v>65</v>
      </c>
      <c r="E55" s="95"/>
      <c r="F55" s="77"/>
      <c r="G55" s="89"/>
      <c r="H55" s="96"/>
      <c r="I55" s="80"/>
      <c r="J55" s="81" t="str">
        <f ca="1">IF(CELL("protect",$G55)=1,"LOCKED","")</f>
        <v>LOCKED</v>
      </c>
      <c r="K55" s="82" t="str">
        <f>CLEAN(CONCATENATE(TRIM($A55),TRIM($C55),TRIM($D55),TRIM($E55)))</f>
        <v>C055Construction of Asphaltic Concrete PavementsCW 3410-R7</v>
      </c>
      <c r="L55" s="83">
        <v>30</v>
      </c>
      <c r="M55" s="84" t="str">
        <f ca="1">CELL("format",$F55)</f>
        <v>F0</v>
      </c>
      <c r="N55" s="84" t="str">
        <f ca="1">CELL("format",$G55)</f>
        <v>G</v>
      </c>
      <c r="O55" s="84" t="str">
        <f ca="1">CELL("format",$H55)</f>
        <v>C2</v>
      </c>
      <c r="P55" s="85"/>
    </row>
    <row r="56" spans="1:16" s="88" customFormat="1" ht="30" customHeight="1">
      <c r="A56" s="72" t="s">
        <v>104</v>
      </c>
      <c r="B56" s="90" t="s">
        <v>32</v>
      </c>
      <c r="C56" s="74" t="s">
        <v>46</v>
      </c>
      <c r="D56" s="75"/>
      <c r="E56" s="76"/>
      <c r="F56" s="77"/>
      <c r="G56" s="89"/>
      <c r="H56" s="96"/>
      <c r="I56" s="80"/>
      <c r="J56" s="81" t="str">
        <f ca="1">IF(CELL("protect",$G56)=1,"LOCKED","")</f>
        <v>LOCKED</v>
      </c>
      <c r="K56" s="82" t="str">
        <f>CLEAN(CONCATENATE(TRIM($A56),TRIM($C56),TRIM($D56),TRIM($E56)))</f>
        <v>C056Main Line Paving</v>
      </c>
      <c r="L56" s="83">
        <v>31</v>
      </c>
      <c r="M56" s="84" t="str">
        <f ca="1">CELL("format",$F56)</f>
        <v>F0</v>
      </c>
      <c r="N56" s="84" t="str">
        <f ca="1">CELL("format",$G56)</f>
        <v>G</v>
      </c>
      <c r="O56" s="84" t="str">
        <f ca="1">CELL("format",$H56)</f>
        <v>C2</v>
      </c>
      <c r="P56" s="85"/>
    </row>
    <row r="57" spans="1:16" s="88" customFormat="1" ht="30" customHeight="1">
      <c r="A57" s="72" t="s">
        <v>105</v>
      </c>
      <c r="B57" s="90" t="s">
        <v>106</v>
      </c>
      <c r="C57" s="74" t="s">
        <v>107</v>
      </c>
      <c r="D57" s="75"/>
      <c r="E57" s="76" t="s">
        <v>33</v>
      </c>
      <c r="F57" s="77">
        <v>366</v>
      </c>
      <c r="G57" s="78"/>
      <c r="H57" s="96">
        <f>ROUND(G57,2)*F57</f>
        <v>0</v>
      </c>
      <c r="I57" s="80"/>
      <c r="J57" s="81">
        <f ca="1">IF(CELL("protect",$G57)=1,"LOCKED","")</f>
      </c>
      <c r="K57" s="82" t="str">
        <f>CLEAN(CONCATENATE(TRIM($A57),TRIM($C57),TRIM($D57),TRIM($E57)))</f>
        <v>C058Type IAtonne</v>
      </c>
      <c r="L57" s="83">
        <v>32</v>
      </c>
      <c r="M57" s="84" t="str">
        <f ca="1">CELL("format",$F57)</f>
        <v>F0</v>
      </c>
      <c r="N57" s="84" t="str">
        <f ca="1">CELL("format",$G57)</f>
        <v>C2</v>
      </c>
      <c r="O57" s="84" t="str">
        <f ca="1">CELL("format",$H57)</f>
        <v>C2</v>
      </c>
      <c r="P57" s="85"/>
    </row>
    <row r="58" spans="1:8" ht="48" customHeight="1">
      <c r="A58" s="21"/>
      <c r="B58" s="7"/>
      <c r="C58" s="35" t="s">
        <v>19</v>
      </c>
      <c r="D58" s="11"/>
      <c r="E58" s="10"/>
      <c r="F58" s="9"/>
      <c r="G58" s="21"/>
      <c r="H58" s="24"/>
    </row>
    <row r="59" spans="1:16" s="99" customFormat="1" ht="30" customHeight="1">
      <c r="A59" s="72" t="s">
        <v>109</v>
      </c>
      <c r="B59" s="73" t="s">
        <v>151</v>
      </c>
      <c r="C59" s="98" t="s">
        <v>110</v>
      </c>
      <c r="D59" s="75" t="s">
        <v>108</v>
      </c>
      <c r="E59" s="76"/>
      <c r="F59" s="97"/>
      <c r="G59" s="89"/>
      <c r="H59" s="96"/>
      <c r="I59" s="80"/>
      <c r="J59" s="81" t="str">
        <f aca="true" ca="1" t="shared" si="15" ref="J59:J65">IF(CELL("protect",$G59)=1,"LOCKED","")</f>
        <v>LOCKED</v>
      </c>
      <c r="K59" s="82" t="str">
        <f aca="true" t="shared" si="16" ref="K59:K65">CLEAN(CONCATENATE(TRIM($A59),TRIM($C59),TRIM($D59),TRIM($E59)))</f>
        <v>E032Connecting to Existing ManholeCW 2130-R11</v>
      </c>
      <c r="L59" s="83">
        <v>36</v>
      </c>
      <c r="M59" s="84" t="str">
        <f aca="true" ca="1" t="shared" si="17" ref="M59:M66">CELL("format",$F59)</f>
        <v>F0</v>
      </c>
      <c r="N59" s="84" t="str">
        <f aca="true" ca="1" t="shared" si="18" ref="N59:N65">CELL("format",$G59)</f>
        <v>G</v>
      </c>
      <c r="O59" s="84" t="str">
        <f aca="true" ca="1" t="shared" si="19" ref="O59:O65">CELL("format",$H59)</f>
        <v>C2</v>
      </c>
      <c r="P59" s="85"/>
    </row>
    <row r="60" spans="1:16" s="99" customFormat="1" ht="30" customHeight="1">
      <c r="A60" s="72" t="s">
        <v>111</v>
      </c>
      <c r="B60" s="90" t="s">
        <v>32</v>
      </c>
      <c r="C60" s="98" t="s">
        <v>131</v>
      </c>
      <c r="D60" s="75"/>
      <c r="E60" s="76" t="s">
        <v>38</v>
      </c>
      <c r="F60" s="97">
        <v>1</v>
      </c>
      <c r="G60" s="78"/>
      <c r="H60" s="96">
        <f>ROUND(G60,2)*F60</f>
        <v>0</v>
      </c>
      <c r="I60" s="80" t="s">
        <v>112</v>
      </c>
      <c r="J60" s="81">
        <f ca="1" t="shared" si="15"/>
      </c>
      <c r="K60" s="82" t="str">
        <f t="shared" si="16"/>
        <v>E033250mm Catch Basin Leadeach</v>
      </c>
      <c r="L60" s="83" t="e">
        <v>#N/A</v>
      </c>
      <c r="M60" s="84" t="str">
        <f ca="1" t="shared" si="17"/>
        <v>F0</v>
      </c>
      <c r="N60" s="84" t="str">
        <f ca="1" t="shared" si="18"/>
        <v>C2</v>
      </c>
      <c r="O60" s="84" t="str">
        <f ca="1" t="shared" si="19"/>
        <v>C2</v>
      </c>
      <c r="P60" s="85"/>
    </row>
    <row r="61" spans="1:16" s="99" customFormat="1" ht="30" customHeight="1">
      <c r="A61" s="72" t="s">
        <v>113</v>
      </c>
      <c r="B61" s="73" t="s">
        <v>134</v>
      </c>
      <c r="C61" s="98" t="s">
        <v>114</v>
      </c>
      <c r="D61" s="75" t="s">
        <v>115</v>
      </c>
      <c r="E61" s="76"/>
      <c r="F61" s="97"/>
      <c r="G61" s="89"/>
      <c r="H61" s="96"/>
      <c r="I61" s="80"/>
      <c r="J61" s="81" t="str">
        <f ca="1" t="shared" si="15"/>
        <v>LOCKED</v>
      </c>
      <c r="K61" s="82" t="str">
        <f t="shared" si="16"/>
        <v>E052Corrugated Steel Pipe - SupplyCW 3610-R3</v>
      </c>
      <c r="L61" s="83">
        <v>38</v>
      </c>
      <c r="M61" s="84" t="str">
        <f ca="1" t="shared" si="17"/>
        <v>F0</v>
      </c>
      <c r="N61" s="84" t="str">
        <f ca="1" t="shared" si="18"/>
        <v>G</v>
      </c>
      <c r="O61" s="84" t="str">
        <f ca="1" t="shared" si="19"/>
        <v>C2</v>
      </c>
      <c r="P61" s="85"/>
    </row>
    <row r="62" spans="1:16" s="88" customFormat="1" ht="30" customHeight="1">
      <c r="A62" s="72" t="s">
        <v>116</v>
      </c>
      <c r="B62" s="90" t="s">
        <v>32</v>
      </c>
      <c r="C62" s="74" t="s">
        <v>159</v>
      </c>
      <c r="D62" s="75"/>
      <c r="E62" s="76" t="s">
        <v>42</v>
      </c>
      <c r="F62" s="97">
        <v>45</v>
      </c>
      <c r="G62" s="78"/>
      <c r="H62" s="96">
        <f>ROUND(G62,2)*F62</f>
        <v>0</v>
      </c>
      <c r="I62" s="80" t="s">
        <v>117</v>
      </c>
      <c r="J62" s="81">
        <f ca="1" t="shared" si="15"/>
      </c>
      <c r="K62" s="82" t="str">
        <f t="shared" si="16"/>
        <v>E053(250mm,1.6 gauge)m</v>
      </c>
      <c r="L62" s="83" t="e">
        <v>#N/A</v>
      </c>
      <c r="M62" s="84" t="str">
        <f ca="1" t="shared" si="17"/>
        <v>F0</v>
      </c>
      <c r="N62" s="84" t="str">
        <f ca="1" t="shared" si="18"/>
        <v>C2</v>
      </c>
      <c r="O62" s="84" t="str">
        <f ca="1" t="shared" si="19"/>
        <v>C2</v>
      </c>
      <c r="P62" s="85"/>
    </row>
    <row r="63" spans="1:16" s="99" customFormat="1" ht="30" customHeight="1">
      <c r="A63" s="72" t="s">
        <v>118</v>
      </c>
      <c r="B63" s="73" t="s">
        <v>93</v>
      </c>
      <c r="C63" s="98" t="s">
        <v>119</v>
      </c>
      <c r="D63" s="75" t="s">
        <v>115</v>
      </c>
      <c r="E63" s="76"/>
      <c r="F63" s="97"/>
      <c r="G63" s="89"/>
      <c r="H63" s="96"/>
      <c r="I63" s="80"/>
      <c r="J63" s="81" t="str">
        <f ca="1" t="shared" si="15"/>
        <v>LOCKED</v>
      </c>
      <c r="K63" s="82" t="str">
        <f t="shared" si="16"/>
        <v>E057Corrugated Steel Pipe - InstallCW 3610-R3</v>
      </c>
      <c r="L63" s="83">
        <v>40</v>
      </c>
      <c r="M63" s="84" t="str">
        <f ca="1" t="shared" si="17"/>
        <v>F0</v>
      </c>
      <c r="N63" s="84" t="str">
        <f ca="1" t="shared" si="18"/>
        <v>G</v>
      </c>
      <c r="O63" s="84" t="str">
        <f ca="1" t="shared" si="19"/>
        <v>C2</v>
      </c>
      <c r="P63" s="85"/>
    </row>
    <row r="64" spans="1:16" s="88" customFormat="1" ht="30" customHeight="1">
      <c r="A64" s="72" t="s">
        <v>120</v>
      </c>
      <c r="B64" s="90" t="s">
        <v>32</v>
      </c>
      <c r="C64" s="74" t="s">
        <v>160</v>
      </c>
      <c r="D64" s="75"/>
      <c r="E64" s="76" t="s">
        <v>42</v>
      </c>
      <c r="F64" s="97">
        <v>45</v>
      </c>
      <c r="G64" s="78"/>
      <c r="H64" s="96">
        <f>ROUND(G64,2)*F64</f>
        <v>0</v>
      </c>
      <c r="I64" s="80" t="s">
        <v>117</v>
      </c>
      <c r="J64" s="81">
        <f ca="1" t="shared" si="15"/>
      </c>
      <c r="K64" s="82" t="str">
        <f t="shared" si="16"/>
        <v>E058(250mm, 1.6 gauge)m</v>
      </c>
      <c r="L64" s="83" t="e">
        <v>#N/A</v>
      </c>
      <c r="M64" s="84" t="str">
        <f ca="1" t="shared" si="17"/>
        <v>F0</v>
      </c>
      <c r="N64" s="84" t="str">
        <f ca="1" t="shared" si="18"/>
        <v>C2</v>
      </c>
      <c r="O64" s="84" t="str">
        <f ca="1" t="shared" si="19"/>
        <v>C2</v>
      </c>
      <c r="P64" s="85"/>
    </row>
    <row r="65" spans="1:16" s="99" customFormat="1" ht="30" customHeight="1">
      <c r="A65" s="72" t="s">
        <v>121</v>
      </c>
      <c r="B65" s="73" t="s">
        <v>100</v>
      </c>
      <c r="C65" s="98" t="s">
        <v>122</v>
      </c>
      <c r="D65" s="75" t="s">
        <v>115</v>
      </c>
      <c r="E65" s="76" t="s">
        <v>38</v>
      </c>
      <c r="F65" s="97">
        <v>1</v>
      </c>
      <c r="G65" s="78"/>
      <c r="H65" s="96">
        <f>ROUND(G65,2)*F65</f>
        <v>0</v>
      </c>
      <c r="I65" s="91"/>
      <c r="J65" s="81">
        <f ca="1" t="shared" si="15"/>
      </c>
      <c r="K65" s="82" t="str">
        <f t="shared" si="16"/>
        <v>E066Connections to Existing CulvertsCW 3610-R3each</v>
      </c>
      <c r="L65" s="83">
        <v>42</v>
      </c>
      <c r="M65" s="84" t="str">
        <f ca="1" t="shared" si="17"/>
        <v>F0</v>
      </c>
      <c r="N65" s="84" t="str">
        <f ca="1" t="shared" si="18"/>
        <v>C2</v>
      </c>
      <c r="O65" s="84" t="str">
        <f ca="1" t="shared" si="19"/>
        <v>C2</v>
      </c>
      <c r="P65" s="85"/>
    </row>
    <row r="66" spans="1:16" s="99" customFormat="1" ht="30" customHeight="1">
      <c r="A66" s="114"/>
      <c r="B66" s="73" t="s">
        <v>152</v>
      </c>
      <c r="C66" s="98" t="s">
        <v>154</v>
      </c>
      <c r="D66" s="102"/>
      <c r="E66" s="76" t="s">
        <v>42</v>
      </c>
      <c r="F66" s="112">
        <v>6</v>
      </c>
      <c r="G66" s="78"/>
      <c r="H66" s="113">
        <f>ROUND(G66,2)*F66</f>
        <v>0</v>
      </c>
      <c r="I66" s="91"/>
      <c r="J66" s="81"/>
      <c r="K66" s="82"/>
      <c r="L66" s="83"/>
      <c r="M66" s="84" t="str">
        <f ca="1" t="shared" si="17"/>
        <v>F0</v>
      </c>
      <c r="N66" s="84"/>
      <c r="O66" s="84"/>
      <c r="P66" s="85"/>
    </row>
    <row r="67" spans="1:8" ht="36" customHeight="1">
      <c r="A67" s="21"/>
      <c r="B67" s="17"/>
      <c r="C67" s="35" t="s">
        <v>21</v>
      </c>
      <c r="D67" s="11"/>
      <c r="E67" s="8"/>
      <c r="F67" s="11"/>
      <c r="G67" s="21"/>
      <c r="H67" s="24"/>
    </row>
    <row r="68" spans="1:16" s="86" customFormat="1" ht="30" customHeight="1">
      <c r="A68" s="93" t="s">
        <v>48</v>
      </c>
      <c r="B68" s="73" t="s">
        <v>153</v>
      </c>
      <c r="C68" s="74" t="s">
        <v>49</v>
      </c>
      <c r="D68" s="75" t="s">
        <v>124</v>
      </c>
      <c r="E68" s="76"/>
      <c r="F68" s="77"/>
      <c r="G68" s="89"/>
      <c r="H68" s="79"/>
      <c r="I68" s="80"/>
      <c r="J68" s="81" t="str">
        <f ca="1">IF(CELL("protect",$G68)=1,"LOCKED","")</f>
        <v>LOCKED</v>
      </c>
      <c r="K68" s="82" t="str">
        <f>CLEAN(CONCATENATE(TRIM($A68),TRIM($C68),TRIM($D68),TRIM($E68)))</f>
        <v>G001SoddingCW 3510-R9</v>
      </c>
      <c r="L68" s="83">
        <v>48</v>
      </c>
      <c r="M68" s="84" t="str">
        <f ca="1">CELL("format",$F68)</f>
        <v>F0</v>
      </c>
      <c r="N68" s="84" t="str">
        <f ca="1">CELL("format",$G68)</f>
        <v>G</v>
      </c>
      <c r="O68" s="84" t="str">
        <f ca="1">CELL("format",$H68)</f>
        <v>C2</v>
      </c>
      <c r="P68" s="85"/>
    </row>
    <row r="69" spans="1:16" s="88" customFormat="1" ht="30" customHeight="1">
      <c r="A69" s="93" t="s">
        <v>50</v>
      </c>
      <c r="B69" s="90" t="s">
        <v>32</v>
      </c>
      <c r="C69" s="74" t="s">
        <v>51</v>
      </c>
      <c r="D69" s="75"/>
      <c r="E69" s="76" t="s">
        <v>31</v>
      </c>
      <c r="F69" s="77">
        <v>1113</v>
      </c>
      <c r="G69" s="78"/>
      <c r="H69" s="79">
        <f>ROUND(G69,2)*F69</f>
        <v>0</v>
      </c>
      <c r="I69" s="80"/>
      <c r="J69" s="81">
        <f ca="1">IF(CELL("protect",$G69)=1,"LOCKED","")</f>
      </c>
      <c r="K69" s="82" t="str">
        <f>CLEAN(CONCATENATE(TRIM($A69),TRIM($C69),TRIM($D69),TRIM($E69)))</f>
        <v>G003width &gt; or = 600mmm²</v>
      </c>
      <c r="L69" s="83">
        <v>50</v>
      </c>
      <c r="M69" s="84" t="str">
        <f ca="1">CELL("format",$F69)</f>
        <v>F0</v>
      </c>
      <c r="N69" s="84" t="str">
        <f ca="1">CELL("format",$G69)</f>
        <v>C2</v>
      </c>
      <c r="O69" s="84" t="str">
        <f ca="1">CELL("format",$H69)</f>
        <v>C2</v>
      </c>
      <c r="P69" s="85"/>
    </row>
    <row r="70" spans="1:8" s="43" customFormat="1" ht="30" customHeight="1" thickBot="1">
      <c r="A70" s="44"/>
      <c r="B70" s="123" t="str">
        <f>B29</f>
        <v>B</v>
      </c>
      <c r="C70" s="150" t="str">
        <f>C29</f>
        <v>WAVERLEY STREET ( FROM HURST WAY TO TAYLOR AVENUE)</v>
      </c>
      <c r="D70" s="151"/>
      <c r="E70" s="151"/>
      <c r="F70" s="152"/>
      <c r="G70" s="124" t="s">
        <v>14</v>
      </c>
      <c r="H70" s="124">
        <f>SUM(H29:H69)</f>
        <v>0</v>
      </c>
    </row>
    <row r="71" spans="1:8" ht="36" customHeight="1" thickTop="1">
      <c r="A71" s="56"/>
      <c r="B71" s="12"/>
      <c r="C71" s="18" t="s">
        <v>15</v>
      </c>
      <c r="D71" s="26"/>
      <c r="E71" s="1"/>
      <c r="F71" s="1"/>
      <c r="H71" s="27"/>
    </row>
    <row r="72" spans="1:8" ht="30" customHeight="1" thickBot="1">
      <c r="A72" s="22"/>
      <c r="B72" s="39" t="str">
        <f>B7</f>
        <v>A</v>
      </c>
      <c r="C72" s="153" t="str">
        <f>C7</f>
        <v>BISHOP GRANDIN ( FROM FORT GARRY BRIDGE TO PEMBINA HWY)</v>
      </c>
      <c r="D72" s="154"/>
      <c r="E72" s="154"/>
      <c r="F72" s="155"/>
      <c r="G72" s="22" t="s">
        <v>14</v>
      </c>
      <c r="H72" s="22">
        <f>SUM(H28)</f>
        <v>0</v>
      </c>
    </row>
    <row r="73" spans="1:8" ht="30" customHeight="1" thickBot="1" thickTop="1">
      <c r="A73" s="22"/>
      <c r="B73" s="39" t="str">
        <f>B29</f>
        <v>B</v>
      </c>
      <c r="C73" s="156" t="str">
        <f>C29</f>
        <v>WAVERLEY STREET ( FROM HURST WAY TO TAYLOR AVENUE)</v>
      </c>
      <c r="D73" s="157"/>
      <c r="E73" s="157"/>
      <c r="F73" s="158"/>
      <c r="G73" s="22" t="s">
        <v>14</v>
      </c>
      <c r="H73" s="22">
        <f>SUM(H70)</f>
        <v>0</v>
      </c>
    </row>
    <row r="74" spans="1:8" s="38" customFormat="1" ht="37.5" customHeight="1" thickTop="1">
      <c r="A74" s="21"/>
      <c r="B74" s="142" t="s">
        <v>27</v>
      </c>
      <c r="C74" s="143"/>
      <c r="D74" s="143"/>
      <c r="E74" s="143"/>
      <c r="F74" s="143"/>
      <c r="G74" s="159">
        <f>SUM(H72:H73)</f>
        <v>0</v>
      </c>
      <c r="H74" s="160"/>
    </row>
    <row r="75" spans="1:8" ht="37.5" customHeight="1">
      <c r="A75" s="21"/>
      <c r="B75" s="161" t="s">
        <v>25</v>
      </c>
      <c r="C75" s="137"/>
      <c r="D75" s="137"/>
      <c r="E75" s="137"/>
      <c r="F75" s="137"/>
      <c r="G75" s="137"/>
      <c r="H75" s="138"/>
    </row>
    <row r="76" spans="1:8" ht="37.5" customHeight="1">
      <c r="A76" s="21"/>
      <c r="B76" s="136" t="s">
        <v>26</v>
      </c>
      <c r="C76" s="137"/>
      <c r="D76" s="137"/>
      <c r="E76" s="137"/>
      <c r="F76" s="137"/>
      <c r="G76" s="137"/>
      <c r="H76" s="138"/>
    </row>
    <row r="77" spans="1:8" ht="15.75" customHeight="1">
      <c r="A77" s="57"/>
      <c r="B77" s="52"/>
      <c r="C77" s="53"/>
      <c r="D77" s="54"/>
      <c r="E77" s="53"/>
      <c r="F77" s="53"/>
      <c r="G77" s="28"/>
      <c r="H77" s="29"/>
    </row>
  </sheetData>
  <sheetProtection password="E776" sheet="1" objects="1" scenarios="1" selectLockedCells="1"/>
  <autoFilter ref="J1:J77"/>
  <mergeCells count="10">
    <mergeCell ref="B76:H76"/>
    <mergeCell ref="C7:F7"/>
    <mergeCell ref="B74:F74"/>
    <mergeCell ref="C29:F29"/>
    <mergeCell ref="C28:F28"/>
    <mergeCell ref="C70:F70"/>
    <mergeCell ref="C72:F72"/>
    <mergeCell ref="C73:F73"/>
    <mergeCell ref="G74:H74"/>
    <mergeCell ref="B75:H75"/>
  </mergeCells>
  <conditionalFormatting sqref="D68:D69 D61:D66 D55:D57 D43:D53 D31:D41 D26:D27 D23:D24 D21 D17:D19 D9:D15">
    <cfRule type="cellIs" priority="74" dxfId="5" operator="equal" stopIfTrue="1">
      <formula>"CW 2130-R11"</formula>
    </cfRule>
    <cfRule type="cellIs" priority="75" dxfId="5" operator="equal" stopIfTrue="1">
      <formula>"CW 3120-R2"</formula>
    </cfRule>
    <cfRule type="cellIs" priority="76" dxfId="5" operator="equal" stopIfTrue="1">
      <formula>"CW 3240-R7"</formula>
    </cfRule>
  </conditionalFormatting>
  <conditionalFormatting sqref="D59:D60">
    <cfRule type="cellIs" priority="63" dxfId="5" operator="equal" stopIfTrue="1">
      <formula>"CW 3120-R2"</formula>
    </cfRule>
    <cfRule type="cellIs" priority="64" dxfId="5" operator="equal" stopIfTrue="1">
      <formula>"CW 3240-R7"</formula>
    </cfRule>
  </conditionalFormatting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69 G38:G39 G34:G36 G31:G32 G24 G19 G21 G26:G27 G50:G51 G48 G46 G53 G57 G44 G41 G64:G66 G60 G62 G12:G15 G9:G10">
      <formula1>0</formula1>
    </dataValidation>
    <dataValidation type="custom" allowBlank="1" showInputMessage="1" showErrorMessage="1" error="If you can enter a Unit  Price in this cell, pLease contact the Contract Administrator immediately!" sqref="G68 G33 G37 G23 G17:G18 G49 G52 G47 G43 G45 G55:G56 G40 G63 G59 G61 G11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differentOddEven="1" differentFirst="1" alignWithMargins="0">
    <oddHeader>&amp;L&amp;10The City of Winnipeg
Bid Opportunity 705-2008 &amp;R&amp;10Bid Submission
Page &amp;P+3 of 11</oddHeader>
    <oddFooter xml:space="preserve">&amp;R__________________
Name of Bidder                    </oddFooter>
    <evenHeader>&amp;L&amp;10The City of Winnipeg
Bid Opportunity 705-2008 &amp;R&amp;10Bid Submission
Page &amp;P+3 of 11</evenHeader>
    <firstHeader>&amp;L&amp;10The City of Winnipeg
Bid Opportunity 705-2008 &amp;R&amp;10Bid Submission
Page &amp;P+3 of 11</firstHeader>
  </headerFooter>
  <rowBreaks count="3" manualBreakCount="3">
    <brk id="28" min="1" max="7" man="1"/>
    <brk id="53" min="1" max="7" man="1"/>
    <brk id="7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</dc:creator>
  <cp:keywords/>
  <dc:description>CHECKED BY: ROLF K. DOERRIES, C.E.T.
DATE: SEPTEMBER 08, 2008 AT 15:25
FILE SIZE:66,048 BYTES
</dc:description>
  <cp:lastModifiedBy>Lazaruk</cp:lastModifiedBy>
  <cp:lastPrinted>2008-09-08T20:17:25Z</cp:lastPrinted>
  <dcterms:created xsi:type="dcterms:W3CDTF">1999-03-31T15:44:33Z</dcterms:created>
  <dcterms:modified xsi:type="dcterms:W3CDTF">2008-09-08T23:03:37Z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