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80" windowWidth="11976" windowHeight="3480" activeTab="0"/>
  </bookViews>
  <sheets>
    <sheet name="Form B" sheetId="1" r:id="rId1"/>
  </sheets>
  <externalReferences>
    <externalReference r:id="rId4"/>
  </externalReferences>
  <definedNames>
    <definedName name="_xlnm._FilterDatabase" localSheetId="0" hidden="1">'Form B'!$M$1:$M$156</definedName>
    <definedName name="_xlnm.Print_Area" localSheetId="0">'Form B'!$A$1:$H$153</definedName>
    <definedName name="_xlnm.Print_Titles" localSheetId="0">'Form B'!$1:$5</definedName>
  </definedNames>
  <calcPr fullCalcOnLoad="1"/>
</workbook>
</file>

<file path=xl/sharedStrings.xml><?xml version="1.0" encoding="utf-8"?>
<sst xmlns="http://schemas.openxmlformats.org/spreadsheetml/2006/main" count="567" uniqueCount="296">
  <si>
    <t>FORM B: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</si>
  <si>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</si>
  <si>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</si>
  <si>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</si>
  <si>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</si>
  <si>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</si>
  <si>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</si>
  <si>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</si>
  <si>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</si>
  <si>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</si>
  <si>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</si>
  <si>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SUMMARY</t>
  </si>
  <si>
    <t>CODE</t>
  </si>
  <si>
    <t>CW 3110-R7</t>
  </si>
  <si>
    <t>m³</t>
  </si>
  <si>
    <t>A003</t>
  </si>
  <si>
    <t>Excavation</t>
  </si>
  <si>
    <t>A004</t>
  </si>
  <si>
    <t>Sub-Grade Compaction</t>
  </si>
  <si>
    <t>m²</t>
  </si>
  <si>
    <t>A007</t>
  </si>
  <si>
    <t>Crushed Sub-base Material</t>
  </si>
  <si>
    <t>A008</t>
  </si>
  <si>
    <t>i)</t>
  </si>
  <si>
    <t>tonne</t>
  </si>
  <si>
    <t xml:space="preserve">*(Specify Limestone or Pavement Material) 
</t>
  </si>
  <si>
    <t>ii)</t>
  </si>
  <si>
    <t>A010</t>
  </si>
  <si>
    <t>Supplying and Placing Base Course Material</t>
  </si>
  <si>
    <t xml:space="preserve">CW 3110-R7 </t>
  </si>
  <si>
    <t xml:space="preserve">Both Granular and Limestone are acceptable
</t>
  </si>
  <si>
    <t>each</t>
  </si>
  <si>
    <t>iii)</t>
  </si>
  <si>
    <t>B001</t>
  </si>
  <si>
    <t>Pavement Removal</t>
  </si>
  <si>
    <t>B002</t>
  </si>
  <si>
    <t>Concrete Pavement</t>
  </si>
  <si>
    <t xml:space="preserve">CW 3230-R4
</t>
  </si>
  <si>
    <t>B017</t>
  </si>
  <si>
    <t>Partial Slab Patches</t>
  </si>
  <si>
    <t>B033</t>
  </si>
  <si>
    <t>150 mm Concrete Pavement (Type D)</t>
  </si>
  <si>
    <t>B094</t>
  </si>
  <si>
    <t>Drilled Dowels</t>
  </si>
  <si>
    <t>CW 3230-R4</t>
  </si>
  <si>
    <t>B095</t>
  </si>
  <si>
    <t>19.1 mm Diameter</t>
  </si>
  <si>
    <t>B097</t>
  </si>
  <si>
    <t>Drilled Tie Bars</t>
  </si>
  <si>
    <t>B098</t>
  </si>
  <si>
    <t>20 M Deformed Tie Bar</t>
  </si>
  <si>
    <t>B100</t>
  </si>
  <si>
    <t>Miscellaneous Concrete Slab Removal</t>
  </si>
  <si>
    <t xml:space="preserve">CW 3235-R4  </t>
  </si>
  <si>
    <t>B104</t>
  </si>
  <si>
    <t>Sidewalk</t>
  </si>
  <si>
    <t>SD-228A</t>
  </si>
  <si>
    <t>B114</t>
  </si>
  <si>
    <t xml:space="preserve">Miscellaneous Concrete Slab Renewal </t>
  </si>
  <si>
    <t>B118</t>
  </si>
  <si>
    <t>B120</t>
  </si>
  <si>
    <t>B126</t>
  </si>
  <si>
    <t>Concrete Curb Removal</t>
  </si>
  <si>
    <t xml:space="preserve">CW 3240-R4  </t>
  </si>
  <si>
    <t>B127</t>
  </si>
  <si>
    <t>m</t>
  </si>
  <si>
    <t>B135</t>
  </si>
  <si>
    <t>* height, add "Slip Form Paving" if specified</t>
  </si>
  <si>
    <t>SD-203A</t>
  </si>
  <si>
    <t>B150</t>
  </si>
  <si>
    <t xml:space="preserve">*  height, type &amp; reference to Standard Detail 
</t>
  </si>
  <si>
    <t>B159</t>
  </si>
  <si>
    <t xml:space="preserve">* height, type &amp; reference to Standard Detail
</t>
  </si>
  <si>
    <t xml:space="preserve">CW 3410-R5 </t>
  </si>
  <si>
    <t>add "Slip Form Paving" if specified</t>
  </si>
  <si>
    <t>C011</t>
  </si>
  <si>
    <t>Construction of 150 mm Concrete Pavement (Reinforced)</t>
  </si>
  <si>
    <t>C055</t>
  </si>
  <si>
    <t xml:space="preserve">Construction of Asphaltic Concrete Pavements </t>
  </si>
  <si>
    <t>E003</t>
  </si>
  <si>
    <t xml:space="preserve">Catch Basin  </t>
  </si>
  <si>
    <t>E005</t>
  </si>
  <si>
    <t>SD-025</t>
  </si>
  <si>
    <t>E008</t>
  </si>
  <si>
    <t>Sewer Service</t>
  </si>
  <si>
    <t>E009</t>
  </si>
  <si>
    <t>Specify Diameter</t>
  </si>
  <si>
    <t>E010</t>
  </si>
  <si>
    <t>i.e. Class A bedding or Class B bedding with sand, type 2 or type 3 material and Class 1,2,3,4 or 5 Backfill</t>
  </si>
  <si>
    <t>E034</t>
  </si>
  <si>
    <t>Connecting to Existing Catch Basin</t>
  </si>
  <si>
    <t>CW 3210-R5</t>
  </si>
  <si>
    <t>E051</t>
  </si>
  <si>
    <t>Installation of Subdrains</t>
  </si>
  <si>
    <t>CW 3120-R1</t>
  </si>
  <si>
    <t>F001</t>
  </si>
  <si>
    <t>Adjustment of Existing Catchbasins / Manholes</t>
  </si>
  <si>
    <t>F022</t>
  </si>
  <si>
    <t>Raising of Hydrant</t>
  </si>
  <si>
    <t>G001</t>
  </si>
  <si>
    <t>Sodding</t>
  </si>
  <si>
    <t xml:space="preserve">CW 3510-R7 </t>
  </si>
  <si>
    <t>G003</t>
  </si>
  <si>
    <t>50 mm - Crushed Limestone</t>
  </si>
  <si>
    <t xml:space="preserve">250mm </t>
  </si>
  <si>
    <t>A009</t>
  </si>
  <si>
    <t>A022</t>
  </si>
  <si>
    <t>Separation/Reinforcement Geotextile Fabric</t>
  </si>
  <si>
    <t>CW 3130-R1</t>
  </si>
  <si>
    <t>A030</t>
  </si>
  <si>
    <t>Fill Material</t>
  </si>
  <si>
    <t>CW 3170-R6</t>
  </si>
  <si>
    <t>B003</t>
  </si>
  <si>
    <t>Asphalt Pavement</t>
  </si>
  <si>
    <t>B096</t>
  </si>
  <si>
    <t>28.6 mm Diameter</t>
  </si>
  <si>
    <t>B099</t>
  </si>
  <si>
    <t>25 M Deformed Tie Bar</t>
  </si>
  <si>
    <t>SD-203B</t>
  </si>
  <si>
    <t xml:space="preserve">*  height
</t>
  </si>
  <si>
    <t>CW 3310-R8</t>
  </si>
  <si>
    <t>B209</t>
  </si>
  <si>
    <t>C001</t>
  </si>
  <si>
    <t>Concrete Pavements, Median Slabs, Bull-noses, and Safety Medians</t>
  </si>
  <si>
    <t>C008</t>
  </si>
  <si>
    <t>Construction of 200 mm Concrete Pavement (Reinforced)</t>
  </si>
  <si>
    <t>C032</t>
  </si>
  <si>
    <t>Concrete Curbs, Curb and Gutter, and Splash Strips</t>
  </si>
  <si>
    <t xml:space="preserve">CW 3310-R8  </t>
  </si>
  <si>
    <t>C034</t>
  </si>
  <si>
    <t>C036</t>
  </si>
  <si>
    <t>C046</t>
  </si>
  <si>
    <t>SD-229E</t>
  </si>
  <si>
    <t>C051</t>
  </si>
  <si>
    <t>100 mm Concrete Sidewalk</t>
  </si>
  <si>
    <t xml:space="preserve">CW 3325-R2  </t>
  </si>
  <si>
    <t>E004</t>
  </si>
  <si>
    <t>SD-024</t>
  </si>
  <si>
    <t>E036</t>
  </si>
  <si>
    <t xml:space="preserve">Connecting to Existing Sewer </t>
  </si>
  <si>
    <t>E041</t>
  </si>
  <si>
    <t>F002</t>
  </si>
  <si>
    <t>Installation of Precast Concrete Ring Sections</t>
  </si>
  <si>
    <t>vert. m</t>
  </si>
  <si>
    <t>F009</t>
  </si>
  <si>
    <t>Adjustment of Existing Watermain Valve Boxes</t>
  </si>
  <si>
    <t>F010</t>
  </si>
  <si>
    <t>Installation of Watermain Valve Box Extendible Section Inserts</t>
  </si>
  <si>
    <t>50 mm Limestone</t>
  </si>
  <si>
    <t>150 mm Limestone</t>
  </si>
  <si>
    <t>CMP Removal &amp; Disposal</t>
  </si>
  <si>
    <t xml:space="preserve">Construction of  Ramp Curb </t>
  </si>
  <si>
    <t>Land Drainage Sewers</t>
  </si>
  <si>
    <t>Manholes</t>
  </si>
  <si>
    <t>lm.</t>
  </si>
  <si>
    <t>Relocate &amp; Restore Chain Link Fencing</t>
  </si>
  <si>
    <t>Pipe</t>
  </si>
  <si>
    <t xml:space="preserve"> Width &gt; or = 600mm</t>
  </si>
  <si>
    <t>In a Trench, Class B bedding, Class 2 Backfill</t>
  </si>
  <si>
    <t>SD-229C</t>
  </si>
  <si>
    <t>Construction of Barrier Curb
(180mm ht, Separate)</t>
  </si>
  <si>
    <t>Trenchless, Class B Bedding, Class 3 Backfill 4-5 M. Deep</t>
  </si>
  <si>
    <t>Trenchless, Class B Bedding, Class 4 Backfill 0-5 M. Deep</t>
  </si>
  <si>
    <t>Trenchless, Class B Bedding, Class 4 Backfill 0-4 M. Deep</t>
  </si>
  <si>
    <t>In a trench, Class B Bedding, Class 3 Backfill 0-4 M. Deep</t>
  </si>
  <si>
    <t>250mm dia: In a Trench, Class B Type 2 bedding, Class 2 Backfill</t>
  </si>
  <si>
    <t>Width &gt; or = 600mm</t>
  </si>
  <si>
    <t>CW 2145</t>
  </si>
  <si>
    <t>Video Inspection of Sewers (all sizes)</t>
  </si>
  <si>
    <t xml:space="preserve">PART C: CHEVRIER BOULEVARD LAND DRAINAGE CONSTRUCTION </t>
  </si>
  <si>
    <t xml:space="preserve">PART D: CHEVRIER BOULEVARD CONCRETE PAVEMENT  </t>
  </si>
  <si>
    <t>Sub-total</t>
  </si>
  <si>
    <t>Sub-total:</t>
  </si>
  <si>
    <t>CHEVRIER BOULEVARD LAND DRAINAGE CONSTRUCTION</t>
  </si>
  <si>
    <t xml:space="preserve">CHEVRIER BOULEVARD CONCRETE PAVEMENT CONSTRUCTION </t>
  </si>
  <si>
    <t xml:space="preserve"> E:  </t>
  </si>
  <si>
    <t>CHEVRIER BOULEVARD CONCRETE SIDEWALK CONSTRUCTION</t>
  </si>
  <si>
    <t xml:space="preserve">PART E: CHEVRIER BOULEVARD CONCRETE SIDEWALK </t>
  </si>
  <si>
    <t>A.1</t>
  </si>
  <si>
    <t>A.2</t>
  </si>
  <si>
    <t>A.3</t>
  </si>
  <si>
    <t>A.4</t>
  </si>
  <si>
    <t>A.6</t>
  </si>
  <si>
    <t>A.7</t>
  </si>
  <si>
    <t>A.8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</si>
  <si>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</si>
  <si>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</si>
  <si>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</si>
  <si>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</si>
  <si>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</si>
  <si>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</si>
  <si>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</si>
  <si>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</si>
  <si>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</si>
  <si>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</si>
  <si>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</si>
  <si>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</si>
  <si>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</si>
  <si>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</si>
  <si>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</si>
  <si>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</si>
  <si>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</si>
  <si>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</si>
  <si>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B.20</t>
  </si>
  <si>
    <t>B.19</t>
  </si>
  <si>
    <t>C.1</t>
  </si>
  <si>
    <t>C.2</t>
  </si>
  <si>
    <t>C.3</t>
  </si>
  <si>
    <t>C.4</t>
  </si>
  <si>
    <t>C.5</t>
  </si>
  <si>
    <t>C.6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</si>
  <si>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</si>
  <si>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</si>
  <si>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</si>
  <si>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</si>
  <si>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</si>
  <si>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</si>
  <si>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</si>
  <si>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</si>
  <si>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</si>
  <si>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</si>
  <si>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</si>
  <si>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</si>
  <si>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</si>
  <si>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</si>
  <si>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</si>
  <si>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</si>
  <si>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</si>
  <si>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</si>
  <si>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</si>
  <si>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</si>
  <si>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E.1</t>
  </si>
  <si>
    <t>E.2</t>
  </si>
  <si>
    <t>E.3</t>
  </si>
  <si>
    <t>E.4</t>
  </si>
  <si>
    <t xml:space="preserve">A </t>
  </si>
  <si>
    <t>CW 2130-R8</t>
  </si>
  <si>
    <t>B</t>
  </si>
  <si>
    <t xml:space="preserve"> A </t>
  </si>
  <si>
    <t>Barrier (180 mm ht, Separate)</t>
  </si>
  <si>
    <t>Ramp Curb (10-15mm ht, Integral)</t>
  </si>
  <si>
    <t>C</t>
  </si>
  <si>
    <t>a) Type "A" (SD-010)</t>
  </si>
  <si>
    <t>b) Type "B" (SD-011)</t>
  </si>
  <si>
    <t>c) Type "C" (2100mm)</t>
  </si>
  <si>
    <t>a) 300mm Sewer (PVC SDR-35, Ribbed)</t>
  </si>
  <si>
    <t>Construction of Modified Barrier Curb
(180 mm ht, Dowelled)</t>
  </si>
  <si>
    <t>D</t>
  </si>
  <si>
    <t>E</t>
  </si>
  <si>
    <t xml:space="preserve">TOTAL BID PRICE (GST extra)                                                 </t>
  </si>
  <si>
    <t>In Figures</t>
  </si>
  <si>
    <t>In Words</t>
  </si>
  <si>
    <t xml:space="preserve">C  </t>
  </si>
  <si>
    <t xml:space="preserve">CHEVRIER BOULEVARD CONCRETE SIDEWALK CONSTRUCTION </t>
  </si>
  <si>
    <t xml:space="preserve">D </t>
  </si>
  <si>
    <t>a) Greater than 5 or equal to and less than 20 sq.m.</t>
  </si>
  <si>
    <t xml:space="preserve">Concrete Curb Installation
</t>
  </si>
  <si>
    <t>Locked?</t>
  </si>
  <si>
    <t>joined, trimmed, &amp; cleaned for checking</t>
  </si>
  <si>
    <t>MATCH</t>
  </si>
  <si>
    <t>FORMAT G</t>
  </si>
  <si>
    <t>FORMAT F</t>
  </si>
  <si>
    <t>FORMAT H</t>
  </si>
  <si>
    <t>A.5</t>
  </si>
  <si>
    <t>A.9</t>
  </si>
  <si>
    <t>C059</t>
  </si>
  <si>
    <t>Tie-ins and Approaches</t>
  </si>
  <si>
    <t>C061</t>
  </si>
  <si>
    <t>a) Type 1</t>
  </si>
  <si>
    <t>a) Greater than or equal to 3 and less than or equal to 20 sq.m.</t>
  </si>
  <si>
    <t>B161</t>
  </si>
  <si>
    <t>Barrier (Integral)</t>
  </si>
  <si>
    <t xml:space="preserve">a) Type 1 </t>
  </si>
  <si>
    <t>B167</t>
  </si>
  <si>
    <t>Modified Barrier Curb (180 mm ht, Dowelled)</t>
  </si>
  <si>
    <t>Connecting to 525mm Sewer (PVC)</t>
  </si>
  <si>
    <t>Tie-ins and Approaches:</t>
  </si>
  <si>
    <t>A028</t>
  </si>
  <si>
    <t>Common Excavation-Suitable Site Material</t>
  </si>
  <si>
    <t>CW 3170-R4</t>
  </si>
  <si>
    <t>A031</t>
  </si>
  <si>
    <t>Placing Suitable Site Material</t>
  </si>
  <si>
    <t>D.21</t>
  </si>
  <si>
    <t>E8</t>
  </si>
  <si>
    <t>Connecting to 1350mm Sewer( C-76-4)</t>
  </si>
  <si>
    <t>c) 525mm Sewer (C-76-3)</t>
  </si>
  <si>
    <t>d) 600mm Sewer (C-76-3)</t>
  </si>
  <si>
    <t>e) 1350mm Sewer (Concrete C-76-4)</t>
  </si>
  <si>
    <t>b) 450mm Sewer (PVC SDR-35, C-76-3)</t>
  </si>
  <si>
    <t>LLOYD ST / ST. MARY'S ROAD LANEWAY CONCRETE PAVEMENT CONSTRUCTION - 14' WIDTH</t>
  </si>
  <si>
    <t>LLOYD STREET/ST. MARY'S ROAD LANEWAY  CONSTRUCTION - 14' WIDTH</t>
  </si>
  <si>
    <t xml:space="preserve"> LLOYD STREET/ST. MARY'S ROAD LANEWAY CONCRETE PAVEMENT CONSTRUCTION - 16' WIDTH</t>
  </si>
  <si>
    <t xml:space="preserve"> LLOYD ST / ST. MARY'S ROAD LANEWAY CONSTRUCTION-16' WIDTH</t>
  </si>
  <si>
    <t>PART B: LLOYD ST / ST. MARY'S ROAD LANEWAY -16' WIDTH</t>
  </si>
  <si>
    <t>PART A: LLOYD STREET/ST. MARY'S ROAD LANEWAY  - 14' WIDTH</t>
  </si>
  <si>
    <t>(SEE B 8)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</si>
</sst>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&quot;&quot;;&quot;&quot;;&quot;&quot;;&quot;&quot;"/>
    <numFmt numFmtId="180" formatCode="#\ ###\ ##0.?;[Red]0;[Red]0;[Red]@"/>
    <numFmt numFmtId="181" formatCode="#\ ###\ ##0.00;;0;[Red]@"/>
    <numFmt numFmtId="182" formatCode="[Red]&quot;Z&quot;;[Red]&quot;Z&quot;;[Red]&quot;Z&quot;;@"/>
    <numFmt numFmtId="183" formatCode="#\ ###\ ##0.00;;;@"/>
    <numFmt numFmtId="184" formatCode="#\ ###\ ##0.00;;;"/>
    <numFmt numFmtId="185" formatCode="0;\-0;0;@"/>
    <numFmt numFmtId="186" formatCode="#\ ###\ ##0.00;;&quot;(in figures)                                 &quot;;@"/>
  </numFmts>
  <fonts count="2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MS Sans Serif"/>
      <family val="0"/>
    </font>
    <font>
      <sz val="10"/>
      <color indexed="61"/>
      <name val="MS Sans Serif"/>
      <family val="0"/>
    </font>
    <font>
      <sz val="10"/>
      <color indexed="20"/>
      <name val="MS Sans Serif"/>
      <family val="0"/>
    </font>
    <font>
      <b/>
      <i/>
      <sz val="12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Arial"/>
      <family val="2"/>
    </font>
    <font>
      <i/>
      <sz val="12"/>
      <color indexed="8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i/>
      <sz val="10"/>
      <name val="MS Sans Serif"/>
      <family val="2"/>
    </font>
    <font>
      <sz val="8"/>
      <name val="Tahoma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Fill="0">
      <alignment horizontal="right" vertical="top"/>
      <protection/>
    </xf>
    <xf numFmtId="0" fontId="15" fillId="0" borderId="1" applyFill="0">
      <alignment horizontal="right" vertical="top"/>
      <protection/>
    </xf>
    <xf numFmtId="179" fontId="15" fillId="0" borderId="2" applyFill="0">
      <alignment horizontal="right" vertical="top"/>
      <protection/>
    </xf>
    <xf numFmtId="0" fontId="15" fillId="0" borderId="1" applyFill="0">
      <alignment horizontal="center" vertical="top" wrapText="1"/>
      <protection/>
    </xf>
    <xf numFmtId="0" fontId="16" fillId="0" borderId="3" applyFill="0">
      <alignment horizontal="center" vertical="center" wrapText="1"/>
      <protection/>
    </xf>
    <xf numFmtId="0" fontId="15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172" fontId="18" fillId="0" borderId="4" applyFill="0">
      <alignment horizontal="centerContinuous" wrapText="1"/>
      <protection/>
    </xf>
    <xf numFmtId="172" fontId="15" fillId="0" borderId="1" applyFill="0">
      <alignment horizontal="center" vertical="top" wrapText="1"/>
      <protection/>
    </xf>
    <xf numFmtId="0" fontId="15" fillId="0" borderId="1" applyFill="0">
      <alignment horizontal="center" wrapText="1"/>
      <protection/>
    </xf>
    <xf numFmtId="180" fontId="15" fillId="0" borderId="1" applyFill="0">
      <alignment/>
      <protection/>
    </xf>
    <xf numFmtId="181" fontId="15" fillId="0" borderId="1" applyFill="0">
      <alignment horizontal="right"/>
      <protection locked="0"/>
    </xf>
    <xf numFmtId="177" fontId="15" fillId="0" borderId="1" applyFill="0">
      <alignment horizontal="right"/>
      <protection locked="0"/>
    </xf>
    <xf numFmtId="177" fontId="15" fillId="0" borderId="1" applyFill="0">
      <alignment/>
      <protection/>
    </xf>
    <xf numFmtId="177" fontId="15" fillId="0" borderId="3" applyFill="0">
      <alignment horizontal="right"/>
      <protection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0" fillId="0" borderId="1" applyFill="0">
      <alignment horizontal="left" vertical="top"/>
      <protection/>
    </xf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6" fillId="0" borderId="0">
      <alignment/>
      <protection/>
    </xf>
    <xf numFmtId="182" fontId="16" fillId="0" borderId="3" applyNumberFormat="0" applyFont="0" applyFill="0" applyBorder="0" applyAlignment="0" applyProtection="0"/>
    <xf numFmtId="9" fontId="19" fillId="0" borderId="0" applyFont="0" applyFill="0" applyBorder="0" applyAlignment="0" applyProtection="0"/>
    <xf numFmtId="0" fontId="21" fillId="0" borderId="0">
      <alignment horizontal="right"/>
      <protection/>
    </xf>
    <xf numFmtId="0" fontId="15" fillId="0" borderId="0" applyFill="0">
      <alignment horizontal="left"/>
      <protection/>
    </xf>
    <xf numFmtId="0" fontId="22" fillId="0" borderId="0" applyFill="0">
      <alignment horizontal="centerContinuous" vertical="center"/>
      <protection/>
    </xf>
    <xf numFmtId="183" fontId="23" fillId="0" borderId="0" applyFill="0">
      <alignment horizontal="centerContinuous" vertical="center"/>
      <protection/>
    </xf>
    <xf numFmtId="184" fontId="23" fillId="0" borderId="0" applyFill="0">
      <alignment horizontal="centerContinuous" vertical="center"/>
      <protection/>
    </xf>
    <xf numFmtId="0" fontId="15" fillId="0" borderId="3">
      <alignment horizontal="centerContinuous" wrapText="1"/>
      <protection/>
    </xf>
    <xf numFmtId="185" fontId="24" fillId="0" borderId="0" applyFill="0">
      <alignment horizontal="left"/>
      <protection/>
    </xf>
    <xf numFmtId="186" fontId="25" fillId="0" borderId="0" applyFill="0">
      <alignment horizontal="right"/>
      <protection/>
    </xf>
    <xf numFmtId="0" fontId="15" fillId="0" borderId="5" applyFill="0">
      <alignment/>
      <protection/>
    </xf>
  </cellStyleXfs>
  <cellXfs count="207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NumberFormat="1" applyAlignment="1">
      <alignment vertical="center"/>
    </xf>
    <xf numFmtId="0" fontId="6" fillId="2" borderId="0" xfId="0" applyFont="1" applyAlignment="1">
      <alignment vertical="top" wrapText="1" shrinkToFit="1"/>
    </xf>
    <xf numFmtId="0" fontId="6" fillId="2" borderId="0" xfId="0" applyFont="1" applyAlignment="1">
      <alignment vertical="top" wrapText="1"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0" fontId="0" fillId="2" borderId="0" xfId="0" applyAlignment="1">
      <alignment vertical="top"/>
    </xf>
    <xf numFmtId="0" fontId="6" fillId="2" borderId="0" xfId="0" applyFont="1" applyBorder="1" applyAlignment="1">
      <alignment vertical="top" wrapText="1"/>
    </xf>
    <xf numFmtId="7" fontId="0" fillId="2" borderId="6" xfId="0" applyNumberFormat="1" applyBorder="1" applyAlignment="1">
      <alignment horizontal="right" vertical="top"/>
    </xf>
    <xf numFmtId="1" fontId="4" fillId="2" borderId="7" xfId="0" applyNumberFormat="1" applyFont="1" applyBorder="1" applyAlignment="1">
      <alignment horizontal="centerContinuous" vertical="top"/>
    </xf>
    <xf numFmtId="1" fontId="0" fillId="2" borderId="6" xfId="0" applyNumberFormat="1" applyBorder="1" applyAlignment="1">
      <alignment horizontal="centerContinuous" vertical="top"/>
    </xf>
    <xf numFmtId="0" fontId="0" fillId="2" borderId="8" xfId="0" applyNumberFormat="1" applyBorder="1" applyAlignment="1">
      <alignment vertical="top"/>
    </xf>
    <xf numFmtId="0" fontId="0" fillId="2" borderId="0" xfId="0" applyAlignment="1">
      <alignment vertical="center"/>
    </xf>
    <xf numFmtId="0" fontId="4" fillId="2" borderId="9" xfId="0" applyNumberFormat="1" applyFont="1" applyBorder="1" applyAlignment="1">
      <alignment horizontal="center" vertical="top"/>
    </xf>
    <xf numFmtId="0" fontId="4" fillId="2" borderId="10" xfId="0" applyNumberFormat="1" applyFont="1" applyBorder="1" applyAlignment="1">
      <alignment horizontal="center" vertical="top"/>
    </xf>
    <xf numFmtId="7" fontId="5" fillId="2" borderId="7" xfId="0" applyNumberFormat="1" applyFont="1" applyBorder="1" applyAlignment="1">
      <alignment horizontal="centerContinuous" vertical="top"/>
    </xf>
    <xf numFmtId="0" fontId="4" fillId="2" borderId="11" xfId="0" applyNumberFormat="1" applyFont="1" applyBorder="1" applyAlignment="1">
      <alignment horizontal="centerContinuous" vertical="top"/>
    </xf>
    <xf numFmtId="7" fontId="1" fillId="2" borderId="6" xfId="0" applyNumberFormat="1" applyFont="1" applyBorder="1" applyAlignment="1">
      <alignment horizontal="centerContinuous" vertical="top"/>
    </xf>
    <xf numFmtId="0" fontId="0" fillId="2" borderId="0" xfId="0" applyNumberFormat="1" applyBorder="1" applyAlignment="1">
      <alignment horizontal="centerContinuous" vertical="top"/>
    </xf>
    <xf numFmtId="0" fontId="0" fillId="2" borderId="0" xfId="0" applyNumberFormat="1" applyBorder="1" applyAlignment="1">
      <alignment vertical="top"/>
    </xf>
    <xf numFmtId="0" fontId="4" fillId="2" borderId="11" xfId="0" applyNumberFormat="1" applyFont="1" applyBorder="1" applyAlignment="1">
      <alignment horizontal="center" vertical="top"/>
    </xf>
    <xf numFmtId="0" fontId="4" fillId="2" borderId="5" xfId="0" applyNumberFormat="1" applyFont="1" applyBorder="1" applyAlignment="1">
      <alignment vertical="top"/>
    </xf>
    <xf numFmtId="0" fontId="8" fillId="2" borderId="0" xfId="0" applyFont="1" applyAlignment="1">
      <alignment vertical="top"/>
    </xf>
    <xf numFmtId="0" fontId="7" fillId="2" borderId="0" xfId="0" applyFont="1" applyAlignment="1">
      <alignment vertical="top"/>
    </xf>
    <xf numFmtId="1" fontId="4" fillId="2" borderId="12" xfId="0" applyNumberFormat="1" applyFont="1" applyBorder="1" applyAlignment="1">
      <alignment horizontal="center" vertical="top"/>
    </xf>
    <xf numFmtId="1" fontId="4" fillId="2" borderId="12" xfId="0" applyNumberFormat="1" applyFont="1" applyBorder="1" applyAlignment="1">
      <alignment vertical="top"/>
    </xf>
    <xf numFmtId="7" fontId="0" fillId="2" borderId="13" xfId="0" applyNumberFormat="1" applyBorder="1" applyAlignment="1">
      <alignment horizontal="right" vertical="top"/>
    </xf>
    <xf numFmtId="7" fontId="1" fillId="2" borderId="13" xfId="0" applyNumberFormat="1" applyFont="1" applyBorder="1" applyAlignment="1">
      <alignment horizontal="centerContinuous" vertical="top"/>
    </xf>
    <xf numFmtId="0" fontId="4" fillId="2" borderId="0" xfId="0" applyNumberFormat="1" applyFont="1" applyBorder="1" applyAlignment="1">
      <alignment horizontal="center" vertical="top"/>
    </xf>
    <xf numFmtId="7" fontId="4" fillId="2" borderId="13" xfId="0" applyNumberFormat="1" applyFont="1" applyBorder="1" applyAlignment="1">
      <alignment horizontal="right" vertical="top"/>
    </xf>
    <xf numFmtId="0" fontId="9" fillId="2" borderId="14" xfId="0" applyNumberFormat="1" applyFont="1" applyBorder="1" applyAlignment="1">
      <alignment horizontal="left" vertical="top"/>
    </xf>
    <xf numFmtId="1" fontId="3" fillId="2" borderId="15" xfId="0" applyNumberFormat="1" applyFont="1" applyBorder="1" applyAlignment="1">
      <alignment horizontal="left" vertical="top"/>
    </xf>
    <xf numFmtId="1" fontId="4" fillId="2" borderId="14" xfId="0" applyNumberFormat="1" applyFont="1" applyBorder="1" applyAlignment="1">
      <alignment horizontal="center" vertical="top"/>
    </xf>
    <xf numFmtId="1" fontId="4" fillId="2" borderId="14" xfId="0" applyNumberFormat="1" applyFont="1" applyBorder="1" applyAlignment="1">
      <alignment vertical="top"/>
    </xf>
    <xf numFmtId="0" fontId="0" fillId="2" borderId="13" xfId="0" applyNumberFormat="1" applyBorder="1" applyAlignment="1">
      <alignment horizontal="right" vertical="top"/>
    </xf>
    <xf numFmtId="1" fontId="3" fillId="2" borderId="16" xfId="0" applyNumberFormat="1" applyFont="1" applyBorder="1" applyAlignment="1">
      <alignment horizontal="left" vertical="top"/>
    </xf>
    <xf numFmtId="1" fontId="4" fillId="2" borderId="17" xfId="0" applyNumberFormat="1" applyFont="1" applyBorder="1" applyAlignment="1">
      <alignment horizontal="center" vertical="top"/>
    </xf>
    <xf numFmtId="1" fontId="4" fillId="2" borderId="17" xfId="0" applyNumberFormat="1" applyFont="1" applyBorder="1" applyAlignment="1">
      <alignment vertical="top"/>
    </xf>
    <xf numFmtId="0" fontId="4" fillId="2" borderId="0" xfId="0" applyNumberFormat="1" applyFont="1" applyBorder="1" applyAlignment="1">
      <alignment vertical="top"/>
    </xf>
    <xf numFmtId="0" fontId="0" fillId="2" borderId="0" xfId="0" applyNumberFormat="1" applyAlignment="1">
      <alignment horizontal="right" vertical="top"/>
    </xf>
    <xf numFmtId="0" fontId="0" fillId="2" borderId="0" xfId="0" applyNumberFormat="1" applyAlignment="1">
      <alignment horizontal="center" vertical="top"/>
    </xf>
    <xf numFmtId="2" fontId="5" fillId="2" borderId="11" xfId="0" applyNumberFormat="1" applyFont="1" applyBorder="1" applyAlignment="1">
      <alignment horizontal="centerContinuous" vertical="top"/>
    </xf>
    <xf numFmtId="2" fontId="1" fillId="2" borderId="0" xfId="0" applyNumberFormat="1" applyFont="1" applyBorder="1" applyAlignment="1">
      <alignment horizontal="centerContinuous" vertical="top"/>
    </xf>
    <xf numFmtId="2" fontId="0" fillId="2" borderId="0" xfId="0" applyNumberFormat="1" applyBorder="1" applyAlignment="1">
      <alignment horizontal="centerContinuous" vertical="top"/>
    </xf>
    <xf numFmtId="2" fontId="4" fillId="2" borderId="10" xfId="0" applyNumberFormat="1" applyFont="1" applyBorder="1" applyAlignment="1">
      <alignment horizontal="right" vertical="top"/>
    </xf>
    <xf numFmtId="2" fontId="13" fillId="2" borderId="3" xfId="0" applyNumberFormat="1" applyFont="1" applyBorder="1" applyAlignment="1">
      <alignment horizontal="right" vertical="top"/>
    </xf>
    <xf numFmtId="2" fontId="13" fillId="2" borderId="18" xfId="0" applyNumberFormat="1" applyFont="1" applyBorder="1" applyAlignment="1">
      <alignment horizontal="right" vertical="top"/>
    </xf>
    <xf numFmtId="2" fontId="4" fillId="2" borderId="17" xfId="0" applyNumberFormat="1" applyFont="1" applyBorder="1" applyAlignment="1">
      <alignment horizontal="right" vertical="top"/>
    </xf>
    <xf numFmtId="2" fontId="4" fillId="2" borderId="0" xfId="0" applyNumberFormat="1" applyFont="1" applyBorder="1" applyAlignment="1">
      <alignment horizontal="right" vertical="top"/>
    </xf>
    <xf numFmtId="2" fontId="0" fillId="2" borderId="0" xfId="0" applyNumberFormat="1" applyAlignment="1">
      <alignment horizontal="right" vertical="top"/>
    </xf>
    <xf numFmtId="2" fontId="0" fillId="2" borderId="0" xfId="0" applyNumberFormat="1" applyAlignment="1">
      <alignment horizontal="right"/>
    </xf>
    <xf numFmtId="2" fontId="0" fillId="2" borderId="5" xfId="0" applyNumberFormat="1" applyBorder="1" applyAlignment="1">
      <alignment horizontal="right" vertical="top"/>
    </xf>
    <xf numFmtId="0" fontId="19" fillId="2" borderId="0" xfId="0" applyNumberFormat="1" applyFont="1" applyBorder="1" applyAlignment="1">
      <alignment/>
    </xf>
    <xf numFmtId="0" fontId="4" fillId="2" borderId="5" xfId="0" applyNumberFormat="1" applyFont="1" applyBorder="1" applyAlignment="1">
      <alignment horizontal="center" vertical="top"/>
    </xf>
    <xf numFmtId="2" fontId="4" fillId="2" borderId="5" xfId="0" applyNumberFormat="1" applyFont="1" applyBorder="1" applyAlignment="1">
      <alignment horizontal="right" vertical="top"/>
    </xf>
    <xf numFmtId="7" fontId="0" fillId="2" borderId="7" xfId="0" applyNumberFormat="1" applyBorder="1" applyAlignment="1">
      <alignment horizontal="center" vertical="top"/>
    </xf>
    <xf numFmtId="0" fontId="4" fillId="2" borderId="19" xfId="0" applyNumberFormat="1" applyFont="1" applyBorder="1" applyAlignment="1">
      <alignment horizontal="center" vertical="top"/>
    </xf>
    <xf numFmtId="0" fontId="9" fillId="2" borderId="3" xfId="0" applyNumberFormat="1" applyFont="1" applyBorder="1" applyAlignment="1">
      <alignment horizontal="center" vertical="top"/>
    </xf>
    <xf numFmtId="174" fontId="4" fillId="2" borderId="20" xfId="0" applyNumberFormat="1" applyFont="1" applyBorder="1" applyAlignment="1">
      <alignment horizontal="right" vertical="top"/>
    </xf>
    <xf numFmtId="0" fontId="0" fillId="2" borderId="6" xfId="0" applyNumberFormat="1" applyBorder="1" applyAlignment="1">
      <alignment vertical="top"/>
    </xf>
    <xf numFmtId="0" fontId="9" fillId="2" borderId="4" xfId="0" applyNumberFormat="1" applyFont="1" applyBorder="1" applyAlignment="1">
      <alignment horizontal="left" vertical="top"/>
    </xf>
    <xf numFmtId="0" fontId="9" fillId="2" borderId="21" xfId="0" applyNumberFormat="1" applyFont="1" applyBorder="1" applyAlignment="1">
      <alignment horizontal="left" vertical="top"/>
    </xf>
    <xf numFmtId="0" fontId="4" fillId="2" borderId="6" xfId="0" applyNumberFormat="1" applyFont="1" applyBorder="1" applyAlignment="1">
      <alignment vertical="top"/>
    </xf>
    <xf numFmtId="0" fontId="19" fillId="2" borderId="6" xfId="0" applyNumberFormat="1" applyFont="1" applyBorder="1" applyAlignment="1">
      <alignment/>
    </xf>
    <xf numFmtId="0" fontId="4" fillId="2" borderId="6" xfId="0" applyNumberFormat="1" applyFont="1" applyBorder="1" applyAlignment="1" quotePrefix="1">
      <alignment vertical="top"/>
    </xf>
    <xf numFmtId="0" fontId="4" fillId="2" borderId="8" xfId="0" applyNumberFormat="1" applyFont="1" applyBorder="1" applyAlignment="1">
      <alignment vertical="top"/>
    </xf>
    <xf numFmtId="1" fontId="9" fillId="2" borderId="14" xfId="0" applyNumberFormat="1" applyFont="1" applyBorder="1" applyAlignment="1">
      <alignment horizontal="left" vertical="top"/>
    </xf>
    <xf numFmtId="0" fontId="19" fillId="0" borderId="6" xfId="37" applyNumberFormat="1" applyFill="1" applyBorder="1" applyAlignment="1" applyProtection="1">
      <alignment vertical="top"/>
      <protection/>
    </xf>
    <xf numFmtId="1" fontId="4" fillId="2" borderId="11" xfId="0" applyNumberFormat="1" applyFont="1" applyBorder="1" applyAlignment="1">
      <alignment horizontal="centerContinuous" vertical="top"/>
    </xf>
    <xf numFmtId="1" fontId="0" fillId="2" borderId="0" xfId="0" applyNumberFormat="1" applyBorder="1" applyAlignment="1">
      <alignment horizontal="centerContinuous" vertical="top"/>
    </xf>
    <xf numFmtId="1" fontId="0" fillId="2" borderId="0" xfId="0" applyNumberFormat="1" applyBorder="1" applyAlignment="1">
      <alignment vertical="top"/>
    </xf>
    <xf numFmtId="1" fontId="4" fillId="2" borderId="10" xfId="0" applyNumberFormat="1" applyFont="1" applyBorder="1" applyAlignment="1">
      <alignment horizontal="center" vertical="top"/>
    </xf>
    <xf numFmtId="1" fontId="4" fillId="2" borderId="5" xfId="0" applyNumberFormat="1" applyFont="1" applyBorder="1" applyAlignment="1">
      <alignment vertical="top"/>
    </xf>
    <xf numFmtId="1" fontId="4" fillId="2" borderId="0" xfId="0" applyNumberFormat="1" applyFont="1" applyBorder="1" applyAlignment="1">
      <alignment vertical="top"/>
    </xf>
    <xf numFmtId="1" fontId="0" fillId="2" borderId="0" xfId="0" applyNumberFormat="1" applyAlignment="1">
      <alignment vertical="top"/>
    </xf>
    <xf numFmtId="1" fontId="0" fillId="2" borderId="0" xfId="0" applyNumberFormat="1" applyAlignment="1">
      <alignment/>
    </xf>
    <xf numFmtId="174" fontId="4" fillId="2" borderId="22" xfId="0" applyNumberFormat="1" applyFont="1" applyBorder="1" applyAlignment="1">
      <alignment horizontal="centerContinuous" vertical="top"/>
    </xf>
    <xf numFmtId="174" fontId="0" fillId="2" borderId="23" xfId="0" applyNumberFormat="1" applyBorder="1" applyAlignment="1">
      <alignment horizontal="centerContinuous" vertical="top"/>
    </xf>
    <xf numFmtId="174" fontId="4" fillId="2" borderId="22" xfId="0" applyNumberFormat="1" applyFont="1" applyBorder="1" applyAlignment="1">
      <alignment horizontal="center" vertical="top"/>
    </xf>
    <xf numFmtId="174" fontId="4" fillId="2" borderId="24" xfId="0" applyNumberFormat="1" applyFont="1" applyBorder="1" applyAlignment="1">
      <alignment horizontal="right" vertical="top"/>
    </xf>
    <xf numFmtId="174" fontId="2" fillId="2" borderId="20" xfId="0" applyNumberFormat="1" applyFont="1" applyBorder="1" applyAlignment="1">
      <alignment horizontal="right" vertical="top"/>
    </xf>
    <xf numFmtId="174" fontId="4" fillId="2" borderId="25" xfId="0" applyNumberFormat="1" applyFont="1" applyBorder="1" applyAlignment="1">
      <alignment horizontal="right" vertical="top"/>
    </xf>
    <xf numFmtId="174" fontId="4" fillId="2" borderId="26" xfId="0" applyNumberFormat="1" applyFont="1" applyBorder="1" applyAlignment="1">
      <alignment horizontal="right" vertical="top"/>
    </xf>
    <xf numFmtId="174" fontId="0" fillId="2" borderId="24" xfId="0" applyNumberFormat="1" applyBorder="1" applyAlignment="1">
      <alignment horizontal="right" vertical="top"/>
    </xf>
    <xf numFmtId="174" fontId="4" fillId="2" borderId="23" xfId="0" applyNumberFormat="1" applyFont="1" applyBorder="1" applyAlignment="1">
      <alignment horizontal="right" vertical="top"/>
    </xf>
    <xf numFmtId="174" fontId="0" fillId="2" borderId="0" xfId="0" applyNumberFormat="1" applyAlignment="1">
      <alignment horizontal="right" vertical="top"/>
    </xf>
    <xf numFmtId="174" fontId="0" fillId="2" borderId="0" xfId="0" applyNumberFormat="1" applyAlignment="1">
      <alignment horizontal="right"/>
    </xf>
    <xf numFmtId="0" fontId="12" fillId="2" borderId="0" xfId="0" applyNumberFormat="1" applyFont="1" applyFill="1" applyAlignment="1">
      <alignment/>
    </xf>
    <xf numFmtId="0" fontId="26" fillId="0" borderId="0" xfId="38" applyFont="1">
      <alignment/>
      <protection/>
    </xf>
    <xf numFmtId="0" fontId="12" fillId="2" borderId="0" xfId="0" applyNumberFormat="1" applyFont="1" applyBorder="1" applyAlignment="1" applyProtection="1">
      <alignment horizontal="center"/>
      <protection/>
    </xf>
    <xf numFmtId="0" fontId="12" fillId="2" borderId="0" xfId="0" applyNumberFormat="1" applyFont="1" applyAlignment="1">
      <alignment/>
    </xf>
    <xf numFmtId="0" fontId="12" fillId="2" borderId="0" xfId="0" applyNumberFormat="1" applyFont="1" applyAlignment="1" applyProtection="1">
      <alignment horizontal="center" vertical="top"/>
      <protection/>
    </xf>
    <xf numFmtId="0" fontId="0" fillId="2" borderId="0" xfId="0" applyAlignment="1" applyProtection="1">
      <alignment vertical="top"/>
      <protection/>
    </xf>
    <xf numFmtId="174" fontId="0" fillId="3" borderId="0" xfId="0" applyNumberFormat="1" applyFont="1" applyFill="1" applyBorder="1" applyAlignment="1" applyProtection="1">
      <alignment vertical="top"/>
      <protection/>
    </xf>
    <xf numFmtId="172" fontId="0" fillId="3" borderId="0" xfId="0" applyNumberFormat="1" applyFont="1" applyFill="1" applyBorder="1" applyAlignment="1" applyProtection="1">
      <alignment horizontal="center" vertical="top"/>
      <protection/>
    </xf>
    <xf numFmtId="7" fontId="0" fillId="2" borderId="0" xfId="0" applyNumberFormat="1" applyFont="1" applyBorder="1" applyAlignment="1" applyProtection="1">
      <alignment horizontal="center" vertical="center"/>
      <protection/>
    </xf>
    <xf numFmtId="0" fontId="0" fillId="2" borderId="0" xfId="0" applyNumberFormat="1" applyAlignment="1" applyProtection="1">
      <alignment horizontal="center" vertical="top"/>
      <protection/>
    </xf>
    <xf numFmtId="0" fontId="0" fillId="2" borderId="0" xfId="0" applyAlignment="1" applyProtection="1">
      <alignment horizontal="center" vertical="top"/>
      <protection/>
    </xf>
    <xf numFmtId="172" fontId="0" fillId="4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9" fillId="0" borderId="3" xfId="0" applyNumberFormat="1" applyFont="1" applyFill="1" applyBorder="1" applyAlignment="1">
      <alignment horizontal="center" vertical="top"/>
    </xf>
    <xf numFmtId="2" fontId="13" fillId="0" borderId="3" xfId="0" applyNumberFormat="1" applyFont="1" applyFill="1" applyBorder="1" applyAlignment="1">
      <alignment horizontal="right" vertical="top"/>
    </xf>
    <xf numFmtId="174" fontId="2" fillId="0" borderId="3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2" fontId="9" fillId="0" borderId="14" xfId="0" applyNumberFormat="1" applyFont="1" applyFill="1" applyBorder="1" applyAlignment="1">
      <alignment horizontal="center" vertical="top"/>
    </xf>
    <xf numFmtId="174" fontId="9" fillId="0" borderId="2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 vertical="center"/>
    </xf>
    <xf numFmtId="174" fontId="4" fillId="0" borderId="20" xfId="0" applyNumberFormat="1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center" vertical="top"/>
    </xf>
    <xf numFmtId="2" fontId="13" fillId="0" borderId="14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center"/>
    </xf>
    <xf numFmtId="1" fontId="0" fillId="0" borderId="14" xfId="0" applyNumberFormat="1" applyFill="1" applyBorder="1" applyAlignment="1">
      <alignment vertical="top"/>
    </xf>
    <xf numFmtId="174" fontId="4" fillId="0" borderId="3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/>
    </xf>
    <xf numFmtId="0" fontId="4" fillId="0" borderId="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right" vertical="top"/>
    </xf>
    <xf numFmtId="0" fontId="0" fillId="2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vertical="top" wrapText="1" shrinkToFit="1"/>
    </xf>
    <xf numFmtId="0" fontId="28" fillId="2" borderId="0" xfId="0" applyFont="1" applyAlignment="1">
      <alignment wrapText="1"/>
    </xf>
    <xf numFmtId="7" fontId="0" fillId="2" borderId="1" xfId="0" applyNumberFormat="1" applyBorder="1" applyAlignment="1">
      <alignment horizontal="right" vertical="top"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/>
      <protection/>
    </xf>
    <xf numFmtId="2" fontId="0" fillId="3" borderId="1" xfId="0" applyNumberFormat="1" applyFont="1" applyFill="1" applyBorder="1" applyAlignment="1" applyProtection="1">
      <alignment vertical="top"/>
      <protection locked="0"/>
    </xf>
    <xf numFmtId="174" fontId="0" fillId="3" borderId="1" xfId="0" applyNumberFormat="1" applyFont="1" applyFill="1" applyBorder="1" applyAlignment="1" applyProtection="1">
      <alignment vertical="top"/>
      <protection/>
    </xf>
    <xf numFmtId="176" fontId="0" fillId="3" borderId="1" xfId="0" applyNumberFormat="1" applyFont="1" applyFill="1" applyBorder="1" applyAlignment="1" applyProtection="1">
      <alignment horizontal="center" vertical="top"/>
      <protection/>
    </xf>
    <xf numFmtId="2" fontId="0" fillId="3" borderId="1" xfId="0" applyNumberFormat="1" applyFont="1" applyFill="1" applyBorder="1" applyAlignment="1" applyProtection="1">
      <alignment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2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4" fontId="0" fillId="3" borderId="1" xfId="0" applyNumberFormat="1" applyFont="1" applyFill="1" applyBorder="1" applyAlignment="1" applyProtection="1">
      <alignment horizontal="center" vertical="top"/>
      <protection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2" fontId="0" fillId="3" borderId="1" xfId="0" applyNumberFormat="1" applyFont="1" applyFill="1" applyBorder="1" applyAlignment="1" applyProtection="1">
      <alignment vertical="top" wrapText="1"/>
      <protection/>
    </xf>
    <xf numFmtId="0" fontId="6" fillId="2" borderId="1" xfId="0" applyFont="1" applyBorder="1" applyAlignment="1">
      <alignment vertical="top"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2" fontId="0" fillId="3" borderId="1" xfId="0" applyNumberFormat="1" applyFont="1" applyFill="1" applyBorder="1" applyAlignment="1" applyProtection="1">
      <alignment horizontal="left" vertical="top" wrapText="1" shrinkToFit="1"/>
      <protection/>
    </xf>
    <xf numFmtId="2" fontId="0" fillId="0" borderId="1" xfId="0" applyNumberFormat="1" applyFont="1" applyFill="1" applyBorder="1" applyAlignment="1" applyProtection="1">
      <alignment vertical="top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2" fontId="0" fillId="3" borderId="1" xfId="0" applyNumberFormat="1" applyFont="1" applyFill="1" applyBorder="1" applyAlignment="1" applyProtection="1">
      <alignment vertical="top" wrapText="1"/>
      <protection/>
    </xf>
    <xf numFmtId="0" fontId="9" fillId="2" borderId="2" xfId="0" applyNumberFormat="1" applyFont="1" applyBorder="1" applyAlignment="1">
      <alignment vertical="top"/>
    </xf>
    <xf numFmtId="0" fontId="9" fillId="2" borderId="2" xfId="0" applyNumberFormat="1" applyFont="1" applyBorder="1" applyAlignment="1">
      <alignment horizontal="center" vertical="top"/>
    </xf>
    <xf numFmtId="1" fontId="9" fillId="2" borderId="2" xfId="0" applyNumberFormat="1" applyFont="1" applyBorder="1" applyAlignment="1">
      <alignment horizontal="center" vertical="top"/>
    </xf>
    <xf numFmtId="2" fontId="13" fillId="2" borderId="2" xfId="0" applyNumberFormat="1" applyFont="1" applyBorder="1" applyAlignment="1">
      <alignment horizontal="right" vertical="top"/>
    </xf>
    <xf numFmtId="174" fontId="9" fillId="2" borderId="2" xfId="0" applyNumberFormat="1" applyFont="1" applyBorder="1" applyAlignment="1">
      <alignment horizontal="center" vertical="top"/>
    </xf>
    <xf numFmtId="0" fontId="0" fillId="3" borderId="27" xfId="0" applyNumberFormat="1" applyFont="1" applyFill="1" applyBorder="1" applyAlignment="1" applyProtection="1">
      <alignment horizontal="center" vertical="top" wrapText="1"/>
      <protection/>
    </xf>
    <xf numFmtId="7" fontId="0" fillId="0" borderId="3" xfId="0" applyNumberForma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top"/>
    </xf>
    <xf numFmtId="1" fontId="9" fillId="0" borderId="3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top"/>
    </xf>
    <xf numFmtId="174" fontId="9" fillId="0" borderId="3" xfId="0" applyNumberFormat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vertical="top"/>
    </xf>
    <xf numFmtId="1" fontId="0" fillId="0" borderId="3" xfId="0" applyNumberFormat="1" applyFill="1" applyBorder="1" applyAlignment="1">
      <alignment horizontal="center" vertical="top"/>
    </xf>
    <xf numFmtId="0" fontId="0" fillId="0" borderId="3" xfId="0" applyNumberFormat="1" applyFill="1" applyBorder="1" applyAlignment="1">
      <alignment horizontal="center" vertical="top"/>
    </xf>
    <xf numFmtId="7" fontId="4" fillId="0" borderId="3" xfId="0" applyNumberFormat="1" applyFont="1" applyFill="1" applyBorder="1" applyAlignment="1">
      <alignment horizontal="right" vertical="top"/>
    </xf>
    <xf numFmtId="1" fontId="9" fillId="0" borderId="3" xfId="0" applyNumberFormat="1" applyFont="1" applyFill="1" applyBorder="1" applyAlignment="1">
      <alignment horizontal="left" vertical="top"/>
    </xf>
    <xf numFmtId="1" fontId="4" fillId="0" borderId="3" xfId="0" applyNumberFormat="1" applyFont="1" applyFill="1" applyBorder="1" applyAlignment="1">
      <alignment horizontal="center" vertical="top"/>
    </xf>
    <xf numFmtId="1" fontId="4" fillId="0" borderId="3" xfId="0" applyNumberFormat="1" applyFont="1" applyFill="1" applyBorder="1" applyAlignment="1">
      <alignment vertical="top"/>
    </xf>
    <xf numFmtId="7" fontId="0" fillId="2" borderId="2" xfId="0" applyNumberFormat="1" applyBorder="1" applyAlignment="1">
      <alignment horizontal="right" vertical="top"/>
    </xf>
    <xf numFmtId="0" fontId="4" fillId="2" borderId="2" xfId="0" applyNumberFormat="1" applyFont="1" applyBorder="1" applyAlignment="1">
      <alignment vertical="top"/>
    </xf>
    <xf numFmtId="0" fontId="4" fillId="2" borderId="2" xfId="0" applyNumberFormat="1" applyFont="1" applyBorder="1" applyAlignment="1">
      <alignment horizontal="center" vertical="top"/>
    </xf>
    <xf numFmtId="1" fontId="4" fillId="2" borderId="2" xfId="0" applyNumberFormat="1" applyFont="1" applyBorder="1" applyAlignment="1">
      <alignment horizontal="center" vertical="top"/>
    </xf>
    <xf numFmtId="2" fontId="4" fillId="2" borderId="2" xfId="0" applyNumberFormat="1" applyFont="1" applyBorder="1" applyAlignment="1">
      <alignment horizontal="right" vertical="top"/>
    </xf>
    <xf numFmtId="174" fontId="4" fillId="2" borderId="2" xfId="0" applyNumberFormat="1" applyFont="1" applyBorder="1" applyAlignment="1">
      <alignment horizontal="right" vertical="top"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173" fontId="0" fillId="0" borderId="2" xfId="0" applyNumberFormat="1" applyFont="1" applyFill="1" applyBorder="1" applyAlignment="1" applyProtection="1">
      <alignment horizontal="left" vertical="top" wrapText="1" indent="2"/>
      <protection/>
    </xf>
    <xf numFmtId="172" fontId="0" fillId="0" borderId="2" xfId="0" applyNumberFormat="1" applyFont="1" applyFill="1" applyBorder="1" applyAlignment="1" applyProtection="1">
      <alignment horizontal="left" vertical="top" wrapText="1"/>
      <protection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/>
      <protection/>
    </xf>
    <xf numFmtId="2" fontId="0" fillId="0" borderId="2" xfId="0" applyNumberFormat="1" applyFont="1" applyFill="1" applyBorder="1" applyAlignment="1" applyProtection="1">
      <alignment vertical="top"/>
      <protection locked="0"/>
    </xf>
    <xf numFmtId="174" fontId="0" fillId="0" borderId="2" xfId="0" applyNumberFormat="1" applyFont="1" applyFill="1" applyBorder="1" applyAlignment="1" applyProtection="1">
      <alignment vertical="top"/>
      <protection/>
    </xf>
    <xf numFmtId="4" fontId="0" fillId="0" borderId="2" xfId="0" applyNumberFormat="1" applyFont="1" applyFill="1" applyBorder="1" applyAlignment="1" applyProtection="1">
      <alignment horizontal="center" vertical="top" wrapText="1"/>
      <protection/>
    </xf>
    <xf numFmtId="173" fontId="0" fillId="0" borderId="2" xfId="0" applyNumberFormat="1" applyFont="1" applyFill="1" applyBorder="1" applyAlignment="1" applyProtection="1">
      <alignment horizontal="right" vertical="top" wrapText="1"/>
      <protection/>
    </xf>
    <xf numFmtId="1" fontId="0" fillId="0" borderId="2" xfId="0" applyNumberFormat="1" applyFont="1" applyFill="1" applyBorder="1" applyAlignment="1" applyProtection="1">
      <alignment horizontal="right" vertical="top" wrapText="1"/>
      <protection/>
    </xf>
    <xf numFmtId="1" fontId="0" fillId="0" borderId="4" xfId="0" applyNumberFormat="1" applyFill="1" applyBorder="1" applyAlignment="1">
      <alignment vertical="top"/>
    </xf>
    <xf numFmtId="173" fontId="0" fillId="0" borderId="2" xfId="0" applyNumberFormat="1" applyFont="1" applyFill="1" applyBorder="1" applyAlignment="1" applyProtection="1">
      <alignment horizontal="left" vertical="top" wrapText="1"/>
      <protection/>
    </xf>
    <xf numFmtId="1" fontId="9" fillId="0" borderId="4" xfId="0" applyNumberFormat="1" applyFont="1" applyFill="1" applyBorder="1" applyAlignment="1">
      <alignment horizontal="center" vertical="top"/>
    </xf>
    <xf numFmtId="1" fontId="0" fillId="0" borderId="4" xfId="0" applyNumberFormat="1" applyFill="1" applyBorder="1" applyAlignment="1">
      <alignment horizontal="center" vertical="top"/>
    </xf>
    <xf numFmtId="1" fontId="4" fillId="0" borderId="4" xfId="0" applyNumberFormat="1" applyFont="1" applyFill="1" applyBorder="1" applyAlignment="1">
      <alignment vertical="top"/>
    </xf>
    <xf numFmtId="0" fontId="4" fillId="2" borderId="6" xfId="0" applyNumberFormat="1" applyFont="1" applyBorder="1" applyAlignment="1">
      <alignment horizontal="center" vertical="top"/>
    </xf>
    <xf numFmtId="0" fontId="4" fillId="2" borderId="0" xfId="0" applyNumberFormat="1" applyFont="1" applyBorder="1" applyAlignment="1">
      <alignment horizontal="center" vertical="top"/>
    </xf>
    <xf numFmtId="0" fontId="4" fillId="2" borderId="23" xfId="0" applyNumberFormat="1" applyFont="1" applyBorder="1" applyAlignment="1">
      <alignment horizontal="center" vertical="top"/>
    </xf>
  </cellXfs>
  <cellStyles count="36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Form B" xfId="37"/>
    <cellStyle name="Normal_Surface Works Pay Items" xfId="38"/>
    <cellStyle name="Null" xfId="39"/>
    <cellStyle name="Percent" xfId="40"/>
    <cellStyle name="Regular" xfId="41"/>
    <cellStyle name="TitleA" xfId="42"/>
    <cellStyle name="TitleC" xfId="43"/>
    <cellStyle name="TitleE8" xfId="44"/>
    <cellStyle name="TitleE8x" xfId="45"/>
    <cellStyle name="TitleF" xfId="46"/>
    <cellStyle name="TitleT" xfId="47"/>
    <cellStyle name="TitleYC89" xfId="48"/>
    <cellStyle name="TitleZ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showGridLines="0" showZeros="0" tabSelected="1" showOutlineSymbols="0" view="pageBreakPreview" zoomScale="75" zoomScaleNormal="75" zoomScaleSheetLayoutView="75" workbookViewId="0" topLeftCell="B1">
      <selection activeCell="C7" sqref="C7"/>
    </sheetView>
  </sheetViews>
  <sheetFormatPr defaultColWidth="8.77734375" defaultRowHeight="15"/>
  <cols>
    <col min="1" max="1" width="6.21484375" style="2" hidden="1" customWidth="1"/>
    <col min="2" max="2" width="8.77734375" style="1" customWidth="1"/>
    <col min="3" max="3" width="35.77734375" style="0" customWidth="1"/>
    <col min="4" max="4" width="12.77734375" style="3" customWidth="1"/>
    <col min="5" max="5" width="6.77734375" style="0" customWidth="1"/>
    <col min="6" max="6" width="11.77734375" style="80" customWidth="1"/>
    <col min="7" max="7" width="11.77734375" style="55" customWidth="1"/>
    <col min="8" max="8" width="18.88671875" style="91" customWidth="1"/>
    <col min="9" max="9" width="5.21484375" style="0" hidden="1" customWidth="1"/>
    <col min="10" max="10" width="3.88671875" style="0" hidden="1" customWidth="1"/>
    <col min="11" max="14" width="10.5546875" style="0" hidden="1" customWidth="1"/>
    <col min="15" max="16" width="15.6640625" style="0" hidden="1" customWidth="1"/>
    <col min="17" max="17" width="32.77734375" style="0" customWidth="1"/>
    <col min="18" max="16384" width="10.5546875" style="0" customWidth="1"/>
  </cols>
  <sheetData>
    <row r="1" spans="1:10" ht="15">
      <c r="A1" s="20"/>
      <c r="B1" s="14" t="s">
        <v>0</v>
      </c>
      <c r="C1" s="21"/>
      <c r="D1" s="21"/>
      <c r="E1" s="21"/>
      <c r="F1" s="73"/>
      <c r="G1" s="46"/>
      <c r="H1" s="81"/>
      <c r="I1" s="1"/>
      <c r="J1" s="1"/>
    </row>
    <row r="2" spans="1:10" ht="15">
      <c r="A2" s="22"/>
      <c r="B2" s="15" t="s">
        <v>295</v>
      </c>
      <c r="C2" s="23"/>
      <c r="D2" s="23"/>
      <c r="E2" s="23"/>
      <c r="F2" s="74"/>
      <c r="G2" s="47"/>
      <c r="H2" s="82"/>
      <c r="I2" s="1"/>
      <c r="J2" s="1"/>
    </row>
    <row r="3" spans="1:10" ht="4.5" customHeight="1">
      <c r="A3" s="13"/>
      <c r="B3" s="16"/>
      <c r="C3" s="24"/>
      <c r="D3" s="24"/>
      <c r="E3" s="24"/>
      <c r="F3" s="75"/>
      <c r="G3" s="48"/>
      <c r="H3" s="82"/>
      <c r="I3" s="1"/>
      <c r="J3" s="1"/>
    </row>
    <row r="4" spans="1:10" ht="15">
      <c r="A4" s="60" t="s">
        <v>12</v>
      </c>
      <c r="B4" s="61" t="s">
        <v>2</v>
      </c>
      <c r="C4" s="25" t="s">
        <v>3</v>
      </c>
      <c r="D4" s="18" t="s">
        <v>4</v>
      </c>
      <c r="E4" s="19" t="s">
        <v>5</v>
      </c>
      <c r="F4" s="76" t="s">
        <v>6</v>
      </c>
      <c r="G4" s="49" t="s">
        <v>7</v>
      </c>
      <c r="H4" s="83" t="s">
        <v>8</v>
      </c>
      <c r="I4" s="1"/>
      <c r="J4" s="1"/>
    </row>
    <row r="5" spans="1:16" ht="15">
      <c r="A5" s="182"/>
      <c r="B5" s="183"/>
      <c r="C5" s="183"/>
      <c r="D5" s="184" t="s">
        <v>9</v>
      </c>
      <c r="E5" s="183"/>
      <c r="F5" s="185" t="s">
        <v>10</v>
      </c>
      <c r="G5" s="186"/>
      <c r="H5" s="187"/>
      <c r="I5" s="1"/>
      <c r="J5" s="1"/>
      <c r="K5" s="92" t="s">
        <v>257</v>
      </c>
      <c r="L5" s="93" t="s">
        <v>258</v>
      </c>
      <c r="M5" s="94" t="s">
        <v>259</v>
      </c>
      <c r="N5" s="95" t="s">
        <v>261</v>
      </c>
      <c r="O5" s="96" t="s">
        <v>260</v>
      </c>
      <c r="P5" s="95" t="s">
        <v>262</v>
      </c>
    </row>
    <row r="6" spans="1:16" s="5" customFormat="1" ht="30" customHeight="1">
      <c r="A6" s="133"/>
      <c r="B6" s="62" t="s">
        <v>235</v>
      </c>
      <c r="C6" s="164" t="s">
        <v>289</v>
      </c>
      <c r="D6" s="165"/>
      <c r="E6" s="165"/>
      <c r="F6" s="166"/>
      <c r="G6" s="167"/>
      <c r="H6" s="168"/>
      <c r="I6" s="8" t="s">
        <v>25</v>
      </c>
      <c r="J6" s="11"/>
      <c r="K6" s="97" t="str">
        <f ca="1">IF(CELL("protect",$G6)=1,"LOCKED","")</f>
        <v>LOCKED</v>
      </c>
      <c r="L6" s="98"/>
      <c r="M6" s="99"/>
      <c r="N6" s="100"/>
      <c r="O6" s="101"/>
      <c r="P6" s="6"/>
    </row>
    <row r="7" spans="1:16" s="5" customFormat="1" ht="39.75" customHeight="1">
      <c r="A7" s="134" t="s">
        <v>15</v>
      </c>
      <c r="B7" s="135" t="s">
        <v>178</v>
      </c>
      <c r="C7" s="136" t="s">
        <v>16</v>
      </c>
      <c r="D7" s="137" t="s">
        <v>13</v>
      </c>
      <c r="E7" s="169" t="s">
        <v>14</v>
      </c>
      <c r="F7" s="139">
        <v>160</v>
      </c>
      <c r="G7" s="140"/>
      <c r="H7" s="141"/>
      <c r="I7" s="8" t="s">
        <v>30</v>
      </c>
      <c r="J7" s="11"/>
      <c r="K7" s="97">
        <f aca="true" ca="1" t="shared" si="0" ref="K7:K72">IF(CELL("protect",$G7)=1,"LOCKED","")</f>
      </c>
      <c r="L7" s="98" t="str">
        <f>CLEAN(CONCATENATE(TRIM($A7),TRIM($C7),TRIM($D7),TRIM($E7)))</f>
        <v>A003ExcavationCW 3110-R7m³</v>
      </c>
      <c r="M7" s="99">
        <f>MATCH(L7,'[1]ITEMS '!$J$6:$J$458,0)</f>
        <v>3</v>
      </c>
      <c r="N7" s="102" t="str">
        <f ca="1">CELL("format",$F7)</f>
        <v>F0</v>
      </c>
      <c r="O7" s="102" t="str">
        <f ca="1">CELL("format",$G7)</f>
        <v>F2</v>
      </c>
      <c r="P7" s="102" t="str">
        <f ca="1">CELL("format",$H7)</f>
        <v>C2</v>
      </c>
    </row>
    <row r="8" spans="1:16" s="5" customFormat="1" ht="30" customHeight="1">
      <c r="A8" s="142" t="s">
        <v>17</v>
      </c>
      <c r="B8" s="135" t="s">
        <v>179</v>
      </c>
      <c r="C8" s="136" t="s">
        <v>18</v>
      </c>
      <c r="D8" s="137" t="s">
        <v>13</v>
      </c>
      <c r="E8" s="138" t="s">
        <v>19</v>
      </c>
      <c r="F8" s="139">
        <v>220</v>
      </c>
      <c r="G8" s="140"/>
      <c r="H8" s="141">
        <f aca="true" t="shared" si="1" ref="H8:H20">ROUND(G8,2)*F8</f>
        <v>0</v>
      </c>
      <c r="I8" s="8"/>
      <c r="J8" s="11"/>
      <c r="K8" s="97">
        <f ca="1" t="shared" si="0"/>
      </c>
      <c r="L8" s="98" t="str">
        <f aca="true" t="shared" si="2" ref="L8:L73">CLEAN(CONCATENATE(TRIM($A8),TRIM($C8),TRIM($D8),TRIM($E8)))</f>
        <v>A004Sub-Grade CompactionCW 3110-R7m²</v>
      </c>
      <c r="M8" s="99">
        <f>MATCH(L8,'[1]ITEMS '!$J$6:$J$458,0)</f>
        <v>4</v>
      </c>
      <c r="N8" s="102" t="str">
        <f aca="true" ca="1" t="shared" si="3" ref="N8:N73">CELL("format",$F8)</f>
        <v>F0</v>
      </c>
      <c r="O8" s="102" t="str">
        <f aca="true" ca="1" t="shared" si="4" ref="O8:O73">CELL("format",$G8)</f>
        <v>F2</v>
      </c>
      <c r="P8" s="102" t="str">
        <f aca="true" ca="1" t="shared" si="5" ref="P8:P73">CELL("format",$H8)</f>
        <v>C2</v>
      </c>
    </row>
    <row r="9" spans="1:16" s="4" customFormat="1" ht="30" customHeight="1">
      <c r="A9" s="142" t="s">
        <v>20</v>
      </c>
      <c r="B9" s="135" t="s">
        <v>180</v>
      </c>
      <c r="C9" s="136" t="s">
        <v>21</v>
      </c>
      <c r="D9" s="137" t="s">
        <v>13</v>
      </c>
      <c r="E9" s="138"/>
      <c r="F9" s="139"/>
      <c r="G9" s="143"/>
      <c r="H9" s="141">
        <f t="shared" si="1"/>
        <v>0</v>
      </c>
      <c r="I9" s="8"/>
      <c r="J9" s="11"/>
      <c r="K9" s="97" t="str">
        <f ca="1" t="shared" si="0"/>
        <v>LOCKED</v>
      </c>
      <c r="L9" s="98" t="str">
        <f t="shared" si="2"/>
        <v>A007Crushed Sub-base MaterialCW 3110-R7</v>
      </c>
      <c r="M9" s="99">
        <f>MATCH(L9,'[1]ITEMS '!$J$6:$J$458,0)</f>
        <v>7</v>
      </c>
      <c r="N9" s="102" t="str">
        <f ca="1" t="shared" si="3"/>
        <v>F0</v>
      </c>
      <c r="O9" s="102" t="str">
        <f ca="1" t="shared" si="4"/>
        <v>F2</v>
      </c>
      <c r="P9" s="102" t="str">
        <f ca="1" t="shared" si="5"/>
        <v>C2</v>
      </c>
    </row>
    <row r="10" spans="1:16" s="110" customFormat="1" ht="30" customHeight="1">
      <c r="A10" s="144" t="s">
        <v>22</v>
      </c>
      <c r="B10" s="145" t="s">
        <v>23</v>
      </c>
      <c r="C10" s="146" t="s">
        <v>103</v>
      </c>
      <c r="D10" s="147" t="s">
        <v>1</v>
      </c>
      <c r="E10" s="148" t="s">
        <v>24</v>
      </c>
      <c r="F10" s="149">
        <v>210</v>
      </c>
      <c r="G10" s="150"/>
      <c r="H10" s="151">
        <f t="shared" si="1"/>
        <v>0</v>
      </c>
      <c r="I10" s="104"/>
      <c r="J10" s="105"/>
      <c r="K10" s="106">
        <f ca="1" t="shared" si="0"/>
      </c>
      <c r="L10" s="107" t="str">
        <f t="shared" si="2"/>
        <v>A00850 mm - Crushed Limestonetonne</v>
      </c>
      <c r="M10" s="108" t="e">
        <f>MATCH(L10,'[1]ITEMS '!$J$6:$J$458,0)</f>
        <v>#N/A</v>
      </c>
      <c r="N10" s="109" t="str">
        <f ca="1" t="shared" si="3"/>
        <v>F0</v>
      </c>
      <c r="O10" s="109" t="str">
        <f ca="1" t="shared" si="4"/>
        <v>F2</v>
      </c>
      <c r="P10" s="109" t="str">
        <f ca="1" t="shared" si="5"/>
        <v>C2</v>
      </c>
    </row>
    <row r="11" spans="1:16" s="4" customFormat="1" ht="39.75" customHeight="1">
      <c r="A11" s="142" t="s">
        <v>27</v>
      </c>
      <c r="B11" s="152" t="s">
        <v>181</v>
      </c>
      <c r="C11" s="136" t="s">
        <v>28</v>
      </c>
      <c r="D11" s="137" t="s">
        <v>29</v>
      </c>
      <c r="E11" s="138" t="s">
        <v>14</v>
      </c>
      <c r="F11" s="139">
        <v>20</v>
      </c>
      <c r="G11" s="140"/>
      <c r="H11" s="151">
        <f t="shared" si="1"/>
        <v>0</v>
      </c>
      <c r="I11" s="8"/>
      <c r="J11" s="11"/>
      <c r="K11" s="97">
        <f ca="1" t="shared" si="0"/>
      </c>
      <c r="L11" s="98" t="str">
        <f t="shared" si="2"/>
        <v>A010Supplying and Placing Base Course MaterialCW 3110-R7m³</v>
      </c>
      <c r="M11" s="99">
        <f>MATCH(L11,'[1]ITEMS '!$J$6:$J$458,0)</f>
        <v>10</v>
      </c>
      <c r="N11" s="102" t="str">
        <f ca="1" t="shared" si="3"/>
        <v>F0</v>
      </c>
      <c r="O11" s="102" t="str">
        <f ca="1" t="shared" si="4"/>
        <v>F2</v>
      </c>
      <c r="P11" s="102" t="str">
        <f ca="1" t="shared" si="5"/>
        <v>C2</v>
      </c>
    </row>
    <row r="12" spans="1:16" s="4" customFormat="1" ht="30" customHeight="1">
      <c r="A12" s="153" t="s">
        <v>38</v>
      </c>
      <c r="B12" s="152" t="s">
        <v>263</v>
      </c>
      <c r="C12" s="136" t="s">
        <v>39</v>
      </c>
      <c r="D12" s="137" t="s">
        <v>37</v>
      </c>
      <c r="E12" s="138"/>
      <c r="F12" s="139"/>
      <c r="G12" s="143"/>
      <c r="H12" s="141">
        <f t="shared" si="1"/>
        <v>0</v>
      </c>
      <c r="I12" s="8"/>
      <c r="J12" s="11"/>
      <c r="K12" s="97" t="str">
        <f ca="1" t="shared" si="0"/>
        <v>LOCKED</v>
      </c>
      <c r="L12" s="98" t="str">
        <f t="shared" si="2"/>
        <v>B017Partial Slab PatchesCW 3230-R4</v>
      </c>
      <c r="M12" s="99">
        <f>MATCH(L12,'[1]ITEMS '!$J$6:$J$458,0)</f>
        <v>54</v>
      </c>
      <c r="N12" s="102" t="str">
        <f ca="1" t="shared" si="3"/>
        <v>F0</v>
      </c>
      <c r="O12" s="102" t="str">
        <f ca="1" t="shared" si="4"/>
        <v>F2</v>
      </c>
      <c r="P12" s="102" t="str">
        <f ca="1" t="shared" si="5"/>
        <v>C2</v>
      </c>
    </row>
    <row r="13" spans="1:16" s="4" customFormat="1" ht="30" customHeight="1">
      <c r="A13" s="153" t="s">
        <v>40</v>
      </c>
      <c r="B13" s="145" t="s">
        <v>23</v>
      </c>
      <c r="C13" s="136" t="s">
        <v>41</v>
      </c>
      <c r="D13" s="137" t="s">
        <v>1</v>
      </c>
      <c r="E13" s="138" t="s">
        <v>19</v>
      </c>
      <c r="F13" s="139">
        <v>36</v>
      </c>
      <c r="G13" s="140"/>
      <c r="H13" s="141">
        <f t="shared" si="1"/>
        <v>0</v>
      </c>
      <c r="I13" s="8"/>
      <c r="J13" s="11"/>
      <c r="K13" s="97">
        <f ca="1" t="shared" si="0"/>
      </c>
      <c r="L13" s="98" t="str">
        <f t="shared" si="2"/>
        <v>B033150 mm Concrete Pavement (Type D)m²</v>
      </c>
      <c r="M13" s="99">
        <f>MATCH(L13,'[1]ITEMS '!$J$6:$J$458,0)</f>
        <v>70</v>
      </c>
      <c r="N13" s="102" t="str">
        <f ca="1" t="shared" si="3"/>
        <v>F0</v>
      </c>
      <c r="O13" s="102" t="str">
        <f ca="1" t="shared" si="4"/>
        <v>F2</v>
      </c>
      <c r="P13" s="102" t="str">
        <f ca="1" t="shared" si="5"/>
        <v>C2</v>
      </c>
    </row>
    <row r="14" spans="1:16" s="4" customFormat="1" ht="30" customHeight="1">
      <c r="A14" s="153" t="s">
        <v>42</v>
      </c>
      <c r="B14" s="152" t="s">
        <v>182</v>
      </c>
      <c r="C14" s="136" t="s">
        <v>43</v>
      </c>
      <c r="D14" s="137" t="s">
        <v>44</v>
      </c>
      <c r="E14" s="138"/>
      <c r="F14" s="139"/>
      <c r="G14" s="143"/>
      <c r="H14" s="141">
        <f t="shared" si="1"/>
        <v>0</v>
      </c>
      <c r="I14" s="8"/>
      <c r="J14" s="11"/>
      <c r="K14" s="97" t="str">
        <f ca="1" t="shared" si="0"/>
        <v>LOCKED</v>
      </c>
      <c r="L14" s="98" t="str">
        <f t="shared" si="2"/>
        <v>B094Drilled DowelsCW 3230-R4</v>
      </c>
      <c r="M14" s="99">
        <f>MATCH(L14,'[1]ITEMS '!$J$6:$J$458,0)</f>
        <v>131</v>
      </c>
      <c r="N14" s="102" t="str">
        <f ca="1" t="shared" si="3"/>
        <v>F0</v>
      </c>
      <c r="O14" s="102" t="str">
        <f ca="1" t="shared" si="4"/>
        <v>F2</v>
      </c>
      <c r="P14" s="102" t="str">
        <f ca="1" t="shared" si="5"/>
        <v>C2</v>
      </c>
    </row>
    <row r="15" spans="1:16" s="4" customFormat="1" ht="30" customHeight="1">
      <c r="A15" s="153" t="s">
        <v>45</v>
      </c>
      <c r="B15" s="145" t="s">
        <v>23</v>
      </c>
      <c r="C15" s="136" t="s">
        <v>46</v>
      </c>
      <c r="D15" s="137" t="s">
        <v>1</v>
      </c>
      <c r="E15" s="138" t="s">
        <v>31</v>
      </c>
      <c r="F15" s="139">
        <v>15</v>
      </c>
      <c r="G15" s="140"/>
      <c r="H15" s="141">
        <f t="shared" si="1"/>
        <v>0</v>
      </c>
      <c r="I15" s="8"/>
      <c r="J15" s="11"/>
      <c r="K15" s="97">
        <f ca="1" t="shared" si="0"/>
      </c>
      <c r="L15" s="98" t="str">
        <f t="shared" si="2"/>
        <v>B09519.1 mm Diametereach</v>
      </c>
      <c r="M15" s="99">
        <f>MATCH(L15,'[1]ITEMS '!$J$6:$J$458,0)</f>
        <v>132</v>
      </c>
      <c r="N15" s="102" t="str">
        <f ca="1" t="shared" si="3"/>
        <v>F0</v>
      </c>
      <c r="O15" s="102" t="str">
        <f ca="1" t="shared" si="4"/>
        <v>F2</v>
      </c>
      <c r="P15" s="102" t="str">
        <f ca="1" t="shared" si="5"/>
        <v>C2</v>
      </c>
    </row>
    <row r="16" spans="1:16" s="5" customFormat="1" ht="39.75" customHeight="1">
      <c r="A16" s="153" t="s">
        <v>47</v>
      </c>
      <c r="B16" s="152" t="s">
        <v>183</v>
      </c>
      <c r="C16" s="136" t="s">
        <v>48</v>
      </c>
      <c r="D16" s="137" t="s">
        <v>44</v>
      </c>
      <c r="E16" s="138"/>
      <c r="F16" s="139"/>
      <c r="G16" s="143"/>
      <c r="H16" s="141">
        <f t="shared" si="1"/>
        <v>0</v>
      </c>
      <c r="I16" s="8"/>
      <c r="J16" s="11"/>
      <c r="K16" s="97" t="str">
        <f ca="1" t="shared" si="0"/>
        <v>LOCKED</v>
      </c>
      <c r="L16" s="98" t="str">
        <f t="shared" si="2"/>
        <v>B097Drilled Tie BarsCW 3230-R4</v>
      </c>
      <c r="M16" s="99">
        <f>MATCH(L16,'[1]ITEMS '!$J$6:$J$458,0)</f>
        <v>134</v>
      </c>
      <c r="N16" s="102" t="str">
        <f ca="1" t="shared" si="3"/>
        <v>F0</v>
      </c>
      <c r="O16" s="102" t="str">
        <f ca="1" t="shared" si="4"/>
        <v>F2</v>
      </c>
      <c r="P16" s="102" t="str">
        <f ca="1" t="shared" si="5"/>
        <v>C2</v>
      </c>
    </row>
    <row r="17" spans="1:16" s="4" customFormat="1" ht="30" customHeight="1">
      <c r="A17" s="153" t="s">
        <v>49</v>
      </c>
      <c r="B17" s="145" t="s">
        <v>23</v>
      </c>
      <c r="C17" s="136" t="s">
        <v>50</v>
      </c>
      <c r="D17" s="137" t="s">
        <v>1</v>
      </c>
      <c r="E17" s="138" t="s">
        <v>31</v>
      </c>
      <c r="F17" s="139">
        <v>25</v>
      </c>
      <c r="G17" s="140"/>
      <c r="H17" s="141">
        <f t="shared" si="1"/>
        <v>0</v>
      </c>
      <c r="I17" s="8"/>
      <c r="J17" s="11"/>
      <c r="K17" s="97">
        <f ca="1" t="shared" si="0"/>
      </c>
      <c r="L17" s="98" t="str">
        <f t="shared" si="2"/>
        <v>B09820 M Deformed Tie Bareach</v>
      </c>
      <c r="M17" s="99">
        <f>MATCH(L17,'[1]ITEMS '!$J$6:$J$458,0)</f>
        <v>135</v>
      </c>
      <c r="N17" s="102" t="str">
        <f ca="1" t="shared" si="3"/>
        <v>F0</v>
      </c>
      <c r="O17" s="102" t="str">
        <f ca="1" t="shared" si="4"/>
        <v>F2</v>
      </c>
      <c r="P17" s="102" t="str">
        <f ca="1" t="shared" si="5"/>
        <v>C2</v>
      </c>
    </row>
    <row r="18" spans="1:16" s="5" customFormat="1" ht="39.75" customHeight="1">
      <c r="A18" s="134" t="s">
        <v>122</v>
      </c>
      <c r="B18" s="152" t="s">
        <v>184</v>
      </c>
      <c r="C18" s="136" t="s">
        <v>123</v>
      </c>
      <c r="D18" s="137" t="s">
        <v>120</v>
      </c>
      <c r="E18" s="138"/>
      <c r="F18" s="154"/>
      <c r="G18" s="155"/>
      <c r="H18" s="141">
        <f t="shared" si="1"/>
        <v>0</v>
      </c>
      <c r="I18" s="12"/>
      <c r="J18" s="11"/>
      <c r="K18" s="97" t="str">
        <f ca="1" t="shared" si="0"/>
        <v>LOCKED</v>
      </c>
      <c r="L18" s="98" t="str">
        <f t="shared" si="2"/>
        <v>C001Concrete Pavements, Median Slabs, Bull-noses, and Safety MediansCW 3310-R8</v>
      </c>
      <c r="M18" s="99">
        <f>MATCH(L18,'[1]ITEMS '!$J$6:$J$458,0)</f>
        <v>250</v>
      </c>
      <c r="N18" s="102" t="str">
        <f ca="1" t="shared" si="3"/>
        <v>F0</v>
      </c>
      <c r="O18" s="102" t="str">
        <f ca="1" t="shared" si="4"/>
        <v>F2</v>
      </c>
      <c r="P18" s="102" t="str">
        <f ca="1" t="shared" si="5"/>
        <v>C2</v>
      </c>
    </row>
    <row r="19" spans="1:16" s="4" customFormat="1" ht="30" customHeight="1">
      <c r="A19" s="134" t="s">
        <v>75</v>
      </c>
      <c r="B19" s="145" t="s">
        <v>23</v>
      </c>
      <c r="C19" s="136" t="s">
        <v>76</v>
      </c>
      <c r="D19" s="137" t="s">
        <v>1</v>
      </c>
      <c r="E19" s="138" t="s">
        <v>19</v>
      </c>
      <c r="F19" s="154">
        <v>230</v>
      </c>
      <c r="G19" s="140"/>
      <c r="H19" s="141">
        <f t="shared" si="1"/>
        <v>0</v>
      </c>
      <c r="I19" s="8"/>
      <c r="J19" s="11"/>
      <c r="K19" s="97">
        <f ca="1" t="shared" si="0"/>
      </c>
      <c r="L19" s="98" t="str">
        <f t="shared" si="2"/>
        <v>C011Construction of 150 mm Concrete Pavement (Reinforced)m²</v>
      </c>
      <c r="M19" s="99">
        <f>MATCH(L19,'[1]ITEMS '!$J$6:$J$458,0)</f>
        <v>260</v>
      </c>
      <c r="N19" s="102" t="str">
        <f ca="1" t="shared" si="3"/>
        <v>F0</v>
      </c>
      <c r="O19" s="102" t="str">
        <f ca="1" t="shared" si="4"/>
        <v>F2</v>
      </c>
      <c r="P19" s="102" t="str">
        <f ca="1" t="shared" si="5"/>
        <v>C2</v>
      </c>
    </row>
    <row r="20" spans="1:16" s="4" customFormat="1" ht="39.75" customHeight="1">
      <c r="A20" s="134" t="s">
        <v>77</v>
      </c>
      <c r="B20" s="152" t="s">
        <v>264</v>
      </c>
      <c r="C20" s="136" t="s">
        <v>78</v>
      </c>
      <c r="D20" s="137" t="s">
        <v>73</v>
      </c>
      <c r="E20" s="156"/>
      <c r="F20" s="139"/>
      <c r="G20" s="143"/>
      <c r="H20" s="141">
        <f t="shared" si="1"/>
        <v>0</v>
      </c>
      <c r="I20" s="8"/>
      <c r="J20" s="11"/>
      <c r="K20" s="97" t="str">
        <f ca="1" t="shared" si="0"/>
        <v>LOCKED</v>
      </c>
      <c r="L20" s="98" t="str">
        <f t="shared" si="2"/>
        <v>C055Construction of Asphaltic Concrete PavementsCW 3410-R5</v>
      </c>
      <c r="M20" s="99">
        <f>MATCH(L20,'[1]ITEMS '!$J$6:$J$458,0)</f>
        <v>305</v>
      </c>
      <c r="N20" s="102" t="str">
        <f ca="1" t="shared" si="3"/>
        <v>F0</v>
      </c>
      <c r="O20" s="102" t="str">
        <f ca="1" t="shared" si="4"/>
        <v>F2</v>
      </c>
      <c r="P20" s="102" t="str">
        <f ca="1" t="shared" si="5"/>
        <v>C2</v>
      </c>
    </row>
    <row r="21" spans="1:17" s="5" customFormat="1" ht="30" customHeight="1">
      <c r="A21" s="144" t="s">
        <v>265</v>
      </c>
      <c r="B21" s="145" t="s">
        <v>23</v>
      </c>
      <c r="C21" s="146" t="s">
        <v>266</v>
      </c>
      <c r="D21" s="147"/>
      <c r="E21" s="148"/>
      <c r="F21" s="149"/>
      <c r="G21" s="160"/>
      <c r="H21" s="151">
        <f>ROUND(G21,2)*F21</f>
        <v>0</v>
      </c>
      <c r="I21" s="8"/>
      <c r="J21" s="11"/>
      <c r="K21" s="97" t="str">
        <f ca="1" t="shared" si="0"/>
        <v>LOCKED</v>
      </c>
      <c r="L21" s="98" t="str">
        <f t="shared" si="2"/>
        <v>C059Tie-ins and Approaches</v>
      </c>
      <c r="M21" s="103">
        <f>MATCH(L21,'[1]ITEMS '!$J$6:$J$458,0)</f>
        <v>309</v>
      </c>
      <c r="N21" s="102" t="str">
        <f ca="1" t="shared" si="3"/>
        <v>F0</v>
      </c>
      <c r="O21" s="102" t="str">
        <f ca="1" t="shared" si="4"/>
        <v>F2</v>
      </c>
      <c r="P21" s="102" t="str">
        <f ca="1" t="shared" si="5"/>
        <v>C2</v>
      </c>
      <c r="Q21" s="129"/>
    </row>
    <row r="22" spans="1:17" s="5" customFormat="1" ht="30" customHeight="1">
      <c r="A22" s="144" t="s">
        <v>267</v>
      </c>
      <c r="B22" s="145"/>
      <c r="C22" s="146" t="s">
        <v>268</v>
      </c>
      <c r="D22" s="147"/>
      <c r="E22" s="148" t="s">
        <v>24</v>
      </c>
      <c r="F22" s="149">
        <v>3</v>
      </c>
      <c r="G22" s="150"/>
      <c r="H22" s="151">
        <f>ROUND(G22,2)*F22</f>
        <v>0</v>
      </c>
      <c r="I22" s="8"/>
      <c r="J22" s="11"/>
      <c r="K22" s="97"/>
      <c r="L22" s="98"/>
      <c r="M22" s="103"/>
      <c r="N22" s="102"/>
      <c r="O22" s="102"/>
      <c r="P22" s="102"/>
      <c r="Q22" s="129"/>
    </row>
    <row r="23" spans="1:17" s="110" customFormat="1" ht="39.75" customHeight="1">
      <c r="A23" s="178"/>
      <c r="B23" s="111" t="s">
        <v>238</v>
      </c>
      <c r="C23" s="171" t="s">
        <v>290</v>
      </c>
      <c r="D23" s="111"/>
      <c r="E23" s="111"/>
      <c r="F23" s="172"/>
      <c r="G23" s="112" t="s">
        <v>172</v>
      </c>
      <c r="H23" s="113">
        <f>SUM(H7:H22)</f>
        <v>0</v>
      </c>
      <c r="I23" s="114"/>
      <c r="J23" s="105"/>
      <c r="K23" s="106" t="str">
        <f ca="1" t="shared" si="0"/>
        <v>LOCKED</v>
      </c>
      <c r="L23" s="107" t="str">
        <f t="shared" si="2"/>
        <v>LLOYD STREET/ST. MARY'S ROAD LANEWAY CONSTRUCTION - 14' WIDTH</v>
      </c>
      <c r="M23" s="108" t="e">
        <f>MATCH(L23,'[1]ITEMS '!$J$6:$J$458,0)</f>
        <v>#N/A</v>
      </c>
      <c r="N23" s="109" t="str">
        <f ca="1" t="shared" si="3"/>
        <v>F0</v>
      </c>
      <c r="O23" s="109" t="str">
        <f ca="1" t="shared" si="4"/>
        <v>F2</v>
      </c>
      <c r="P23" s="109" t="str">
        <f ca="1" t="shared" si="5"/>
        <v>C2</v>
      </c>
      <c r="Q23" s="129"/>
    </row>
    <row r="24" spans="1:17" s="110" customFormat="1" ht="30" customHeight="1">
      <c r="A24" s="170"/>
      <c r="B24" s="121" t="s">
        <v>237</v>
      </c>
      <c r="C24" s="171" t="s">
        <v>291</v>
      </c>
      <c r="D24" s="111"/>
      <c r="E24" s="111"/>
      <c r="F24" s="172"/>
      <c r="G24" s="173"/>
      <c r="H24" s="174"/>
      <c r="I24" s="114" t="s">
        <v>67</v>
      </c>
      <c r="J24" s="105"/>
      <c r="K24" s="106" t="str">
        <f ca="1" t="shared" si="0"/>
        <v>LOCKED</v>
      </c>
      <c r="L24" s="107" t="str">
        <f t="shared" si="2"/>
        <v>LLOYD STREET/ST. MARY'S ROAD LANEWAY CONCRETE PAVEMENT CONSTRUCTION - 16' WIDTH</v>
      </c>
      <c r="M24" s="108" t="e">
        <f>MATCH(L24,'[1]ITEMS '!$J$6:$J$458,0)</f>
        <v>#N/A</v>
      </c>
      <c r="N24" s="109" t="str">
        <f ca="1" t="shared" si="3"/>
        <v>F0</v>
      </c>
      <c r="O24" s="109" t="str">
        <f ca="1" t="shared" si="4"/>
        <v>F2</v>
      </c>
      <c r="P24" s="109" t="str">
        <f ca="1" t="shared" si="5"/>
        <v>C2</v>
      </c>
      <c r="Q24" s="129"/>
    </row>
    <row r="25" spans="1:17" s="4" customFormat="1" ht="30" customHeight="1">
      <c r="A25" s="134" t="s">
        <v>15</v>
      </c>
      <c r="B25" s="135" t="s">
        <v>185</v>
      </c>
      <c r="C25" s="136" t="s">
        <v>16</v>
      </c>
      <c r="D25" s="137" t="s">
        <v>13</v>
      </c>
      <c r="E25" s="138" t="s">
        <v>14</v>
      </c>
      <c r="F25" s="139">
        <v>790</v>
      </c>
      <c r="G25" s="140"/>
      <c r="H25" s="141">
        <f>ROUND(G25,2)*F25</f>
        <v>0</v>
      </c>
      <c r="I25" s="7" t="s">
        <v>72</v>
      </c>
      <c r="J25" s="11"/>
      <c r="K25" s="97">
        <f ca="1" t="shared" si="0"/>
      </c>
      <c r="L25" s="98" t="str">
        <f t="shared" si="2"/>
        <v>A003ExcavationCW 3110-R7m³</v>
      </c>
      <c r="M25" s="99">
        <f>MATCH(L25,'[1]ITEMS '!$J$6:$J$458,0)</f>
        <v>3</v>
      </c>
      <c r="N25" s="102" t="str">
        <f ca="1" t="shared" si="3"/>
        <v>F0</v>
      </c>
      <c r="O25" s="102" t="str">
        <f ca="1" t="shared" si="4"/>
        <v>F2</v>
      </c>
      <c r="P25" s="102" t="str">
        <f ca="1" t="shared" si="5"/>
        <v>C2</v>
      </c>
      <c r="Q25" s="129"/>
    </row>
    <row r="26" spans="1:17" s="4" customFormat="1" ht="30" customHeight="1">
      <c r="A26" s="142" t="s">
        <v>17</v>
      </c>
      <c r="B26" s="135" t="s">
        <v>186</v>
      </c>
      <c r="C26" s="136" t="s">
        <v>18</v>
      </c>
      <c r="D26" s="137" t="s">
        <v>13</v>
      </c>
      <c r="E26" s="138" t="s">
        <v>19</v>
      </c>
      <c r="F26" s="139">
        <v>1080</v>
      </c>
      <c r="G26" s="140"/>
      <c r="H26" s="141">
        <f aca="true" t="shared" si="6" ref="H26:H63">ROUND(G26,2)*F26</f>
        <v>0</v>
      </c>
      <c r="I26" s="12" t="s">
        <v>70</v>
      </c>
      <c r="J26" s="11"/>
      <c r="K26" s="97">
        <f ca="1" t="shared" si="0"/>
      </c>
      <c r="L26" s="98" t="str">
        <f t="shared" si="2"/>
        <v>A004Sub-Grade CompactionCW 3110-R7m²</v>
      </c>
      <c r="M26" s="99">
        <f>MATCH(L26,'[1]ITEMS '!$J$6:$J$458,0)</f>
        <v>4</v>
      </c>
      <c r="N26" s="102" t="str">
        <f ca="1" t="shared" si="3"/>
        <v>F0</v>
      </c>
      <c r="O26" s="102" t="str">
        <f ca="1" t="shared" si="4"/>
        <v>F2</v>
      </c>
      <c r="P26" s="102" t="str">
        <f ca="1" t="shared" si="5"/>
        <v>C2</v>
      </c>
      <c r="Q26" s="129"/>
    </row>
    <row r="27" spans="1:17" s="5" customFormat="1" ht="54.75" customHeight="1">
      <c r="A27" s="142" t="s">
        <v>20</v>
      </c>
      <c r="B27" s="135" t="s">
        <v>187</v>
      </c>
      <c r="C27" s="136" t="s">
        <v>21</v>
      </c>
      <c r="D27" s="137" t="s">
        <v>13</v>
      </c>
      <c r="E27" s="138"/>
      <c r="F27" s="139"/>
      <c r="G27" s="143"/>
      <c r="H27" s="141">
        <f t="shared" si="6"/>
        <v>0</v>
      </c>
      <c r="I27" s="8"/>
      <c r="J27" s="11"/>
      <c r="K27" s="97" t="str">
        <f ca="1" t="shared" si="0"/>
        <v>LOCKED</v>
      </c>
      <c r="L27" s="98" t="str">
        <f t="shared" si="2"/>
        <v>A007Crushed Sub-base MaterialCW 3110-R7</v>
      </c>
      <c r="M27" s="99">
        <f>MATCH(L27,'[1]ITEMS '!$J$6:$J$458,0)</f>
        <v>7</v>
      </c>
      <c r="N27" s="102" t="str">
        <f ca="1" t="shared" si="3"/>
        <v>F0</v>
      </c>
      <c r="O27" s="102" t="str">
        <f ca="1" t="shared" si="4"/>
        <v>F2</v>
      </c>
      <c r="P27" s="102" t="str">
        <f ca="1" t="shared" si="5"/>
        <v>C2</v>
      </c>
      <c r="Q27" s="129"/>
    </row>
    <row r="28" spans="1:17" s="117" customFormat="1" ht="39.75" customHeight="1">
      <c r="A28" s="144" t="s">
        <v>22</v>
      </c>
      <c r="B28" s="145" t="s">
        <v>23</v>
      </c>
      <c r="C28" s="146" t="s">
        <v>103</v>
      </c>
      <c r="D28" s="147" t="s">
        <v>1</v>
      </c>
      <c r="E28" s="148" t="s">
        <v>24</v>
      </c>
      <c r="F28" s="149">
        <v>990</v>
      </c>
      <c r="G28" s="150"/>
      <c r="H28" s="151">
        <f t="shared" si="6"/>
        <v>0</v>
      </c>
      <c r="I28" s="114" t="s">
        <v>74</v>
      </c>
      <c r="J28" s="105"/>
      <c r="K28" s="106">
        <f ca="1" t="shared" si="0"/>
      </c>
      <c r="L28" s="107" t="str">
        <f t="shared" si="2"/>
        <v>A00850 mm - Crushed Limestonetonne</v>
      </c>
      <c r="M28" s="108" t="e">
        <f>MATCH(L28,'[1]ITEMS '!$J$6:$J$458,0)</f>
        <v>#N/A</v>
      </c>
      <c r="N28" s="109" t="str">
        <f ca="1" t="shared" si="3"/>
        <v>F0</v>
      </c>
      <c r="O28" s="109" t="str">
        <f ca="1" t="shared" si="4"/>
        <v>F2</v>
      </c>
      <c r="P28" s="109" t="str">
        <f ca="1" t="shared" si="5"/>
        <v>C2</v>
      </c>
      <c r="Q28" s="129"/>
    </row>
    <row r="29" spans="1:17" s="4" customFormat="1" ht="39.75" customHeight="1">
      <c r="A29" s="142" t="s">
        <v>27</v>
      </c>
      <c r="B29" s="135" t="s">
        <v>188</v>
      </c>
      <c r="C29" s="136" t="s">
        <v>28</v>
      </c>
      <c r="D29" s="137" t="s">
        <v>29</v>
      </c>
      <c r="E29" s="138" t="s">
        <v>14</v>
      </c>
      <c r="F29" s="139">
        <v>95</v>
      </c>
      <c r="G29" s="140"/>
      <c r="H29" s="141">
        <f t="shared" si="6"/>
        <v>0</v>
      </c>
      <c r="I29" s="8"/>
      <c r="J29" s="11"/>
      <c r="K29" s="97">
        <f ca="1" t="shared" si="0"/>
      </c>
      <c r="L29" s="98" t="str">
        <f t="shared" si="2"/>
        <v>A010Supplying and Placing Base Course MaterialCW 3110-R7m³</v>
      </c>
      <c r="M29" s="99">
        <f>MATCH(L29,'[1]ITEMS '!$J$6:$J$458,0)</f>
        <v>10</v>
      </c>
      <c r="N29" s="102" t="str">
        <f ca="1" t="shared" si="3"/>
        <v>F0</v>
      </c>
      <c r="O29" s="102" t="str">
        <f ca="1" t="shared" si="4"/>
        <v>F2</v>
      </c>
      <c r="P29" s="102" t="str">
        <f ca="1" t="shared" si="5"/>
        <v>C2</v>
      </c>
      <c r="Q29" s="129"/>
    </row>
    <row r="30" spans="1:17" s="4" customFormat="1" ht="30" customHeight="1">
      <c r="A30" s="153" t="s">
        <v>33</v>
      </c>
      <c r="B30" s="135" t="s">
        <v>189</v>
      </c>
      <c r="C30" s="136" t="s">
        <v>34</v>
      </c>
      <c r="D30" s="137" t="s">
        <v>13</v>
      </c>
      <c r="E30" s="138"/>
      <c r="F30" s="139"/>
      <c r="G30" s="143"/>
      <c r="H30" s="141">
        <f t="shared" si="6"/>
        <v>0</v>
      </c>
      <c r="I30" s="8"/>
      <c r="J30" s="11"/>
      <c r="K30" s="97" t="str">
        <f ca="1" t="shared" si="0"/>
        <v>LOCKED</v>
      </c>
      <c r="L30" s="98" t="str">
        <f t="shared" si="2"/>
        <v>B001Pavement RemovalCW 3110-R7</v>
      </c>
      <c r="M30" s="99">
        <f>MATCH(L30,'[1]ITEMS '!$J$6:$J$458,0)</f>
        <v>38</v>
      </c>
      <c r="N30" s="102" t="str">
        <f ca="1" t="shared" si="3"/>
        <v>F0</v>
      </c>
      <c r="O30" s="102" t="str">
        <f ca="1" t="shared" si="4"/>
        <v>F2</v>
      </c>
      <c r="P30" s="102" t="str">
        <f ca="1" t="shared" si="5"/>
        <v>C2</v>
      </c>
      <c r="Q30" s="129"/>
    </row>
    <row r="31" spans="1:17" s="5" customFormat="1" ht="30" customHeight="1">
      <c r="A31" s="153" t="s">
        <v>35</v>
      </c>
      <c r="B31" s="157" t="s">
        <v>23</v>
      </c>
      <c r="C31" s="136" t="s">
        <v>36</v>
      </c>
      <c r="D31" s="137" t="s">
        <v>1</v>
      </c>
      <c r="E31" s="138" t="s">
        <v>19</v>
      </c>
      <c r="F31" s="139">
        <v>70</v>
      </c>
      <c r="G31" s="140"/>
      <c r="H31" s="141">
        <f t="shared" si="6"/>
        <v>0</v>
      </c>
      <c r="I31" s="8"/>
      <c r="J31" s="11"/>
      <c r="K31" s="97">
        <f ca="1" t="shared" si="0"/>
      </c>
      <c r="L31" s="98" t="str">
        <f t="shared" si="2"/>
        <v>B002Concrete Pavementm²</v>
      </c>
      <c r="M31" s="99">
        <f>MATCH(L31,'[1]ITEMS '!$J$6:$J$458,0)</f>
        <v>39</v>
      </c>
      <c r="N31" s="102" t="str">
        <f ca="1" t="shared" si="3"/>
        <v>F0</v>
      </c>
      <c r="O31" s="102" t="str">
        <f ca="1" t="shared" si="4"/>
        <v>F2</v>
      </c>
      <c r="P31" s="102" t="str">
        <f ca="1" t="shared" si="5"/>
        <v>C2</v>
      </c>
      <c r="Q31" s="129"/>
    </row>
    <row r="32" spans="1:17" s="5" customFormat="1" ht="30" customHeight="1">
      <c r="A32" s="153" t="s">
        <v>38</v>
      </c>
      <c r="B32" s="135" t="s">
        <v>190</v>
      </c>
      <c r="C32" s="136" t="s">
        <v>39</v>
      </c>
      <c r="D32" s="137" t="s">
        <v>37</v>
      </c>
      <c r="E32" s="138"/>
      <c r="F32" s="139"/>
      <c r="G32" s="143"/>
      <c r="H32" s="141">
        <f t="shared" si="6"/>
        <v>0</v>
      </c>
      <c r="I32" s="8"/>
      <c r="J32" s="11"/>
      <c r="K32" s="97" t="str">
        <f ca="1" t="shared" si="0"/>
        <v>LOCKED</v>
      </c>
      <c r="L32" s="98" t="str">
        <f t="shared" si="2"/>
        <v>B017Partial Slab PatchesCW 3230-R4</v>
      </c>
      <c r="M32" s="99">
        <f>MATCH(L32,'[1]ITEMS '!$J$6:$J$458,0)</f>
        <v>54</v>
      </c>
      <c r="N32" s="102" t="str">
        <f ca="1" t="shared" si="3"/>
        <v>F0</v>
      </c>
      <c r="O32" s="102" t="str">
        <f ca="1" t="shared" si="4"/>
        <v>F2</v>
      </c>
      <c r="P32" s="102" t="str">
        <f ca="1" t="shared" si="5"/>
        <v>C2</v>
      </c>
      <c r="Q32" s="129"/>
    </row>
    <row r="33" spans="1:17" s="10" customFormat="1" ht="30" customHeight="1">
      <c r="A33" s="153" t="s">
        <v>40</v>
      </c>
      <c r="B33" s="157" t="s">
        <v>23</v>
      </c>
      <c r="C33" s="136" t="s">
        <v>41</v>
      </c>
      <c r="D33" s="137" t="s">
        <v>1</v>
      </c>
      <c r="E33" s="138" t="s">
        <v>19</v>
      </c>
      <c r="F33" s="139">
        <v>164</v>
      </c>
      <c r="G33" s="140"/>
      <c r="H33" s="141">
        <f t="shared" si="6"/>
        <v>0</v>
      </c>
      <c r="I33" s="8"/>
      <c r="J33" s="27"/>
      <c r="K33" s="97">
        <f ca="1" t="shared" si="0"/>
      </c>
      <c r="L33" s="98" t="str">
        <f t="shared" si="2"/>
        <v>B033150 mm Concrete Pavement (Type D)m²</v>
      </c>
      <c r="M33" s="99">
        <f>MATCH(L33,'[1]ITEMS '!$J$6:$J$458,0)</f>
        <v>70</v>
      </c>
      <c r="N33" s="102" t="str">
        <f ca="1" t="shared" si="3"/>
        <v>F0</v>
      </c>
      <c r="O33" s="102" t="str">
        <f ca="1" t="shared" si="4"/>
        <v>F2</v>
      </c>
      <c r="P33" s="102" t="str">
        <f ca="1" t="shared" si="5"/>
        <v>C2</v>
      </c>
      <c r="Q33" s="129"/>
    </row>
    <row r="34" spans="1:17" s="10" customFormat="1" ht="39.75" customHeight="1">
      <c r="A34" s="153" t="s">
        <v>42</v>
      </c>
      <c r="B34" s="135" t="s">
        <v>191</v>
      </c>
      <c r="C34" s="136" t="s">
        <v>43</v>
      </c>
      <c r="D34" s="137" t="s">
        <v>44</v>
      </c>
      <c r="E34" s="138"/>
      <c r="F34" s="139"/>
      <c r="G34" s="143"/>
      <c r="H34" s="141">
        <f t="shared" si="6"/>
        <v>0</v>
      </c>
      <c r="I34" s="8" t="s">
        <v>88</v>
      </c>
      <c r="J34" s="27"/>
      <c r="K34" s="97" t="str">
        <f ca="1" t="shared" si="0"/>
        <v>LOCKED</v>
      </c>
      <c r="L34" s="98" t="str">
        <f t="shared" si="2"/>
        <v>B094Drilled DowelsCW 3230-R4</v>
      </c>
      <c r="M34" s="99">
        <f>MATCH(L34,'[1]ITEMS '!$J$6:$J$458,0)</f>
        <v>131</v>
      </c>
      <c r="N34" s="102" t="str">
        <f ca="1" t="shared" si="3"/>
        <v>F0</v>
      </c>
      <c r="O34" s="102" t="str">
        <f ca="1" t="shared" si="4"/>
        <v>F2</v>
      </c>
      <c r="P34" s="102" t="str">
        <f ca="1" t="shared" si="5"/>
        <v>C2</v>
      </c>
      <c r="Q34" s="129"/>
    </row>
    <row r="35" spans="1:17" s="11" customFormat="1" ht="39.75" customHeight="1">
      <c r="A35" s="153" t="s">
        <v>45</v>
      </c>
      <c r="B35" s="157" t="s">
        <v>23</v>
      </c>
      <c r="C35" s="136" t="s">
        <v>46</v>
      </c>
      <c r="D35" s="137" t="s">
        <v>1</v>
      </c>
      <c r="E35" s="138" t="s">
        <v>31</v>
      </c>
      <c r="F35" s="139">
        <v>30</v>
      </c>
      <c r="G35" s="140"/>
      <c r="H35" s="141">
        <f t="shared" si="6"/>
        <v>0</v>
      </c>
      <c r="I35" s="8"/>
      <c r="K35" s="97">
        <f ca="1" t="shared" si="0"/>
      </c>
      <c r="L35" s="98" t="str">
        <f t="shared" si="2"/>
        <v>B09519.1 mm Diametereach</v>
      </c>
      <c r="M35" s="99">
        <f>MATCH(L35,'[1]ITEMS '!$J$6:$J$458,0)</f>
        <v>132</v>
      </c>
      <c r="N35" s="102" t="str">
        <f ca="1" t="shared" si="3"/>
        <v>F0</v>
      </c>
      <c r="O35" s="102" t="str">
        <f ca="1" t="shared" si="4"/>
        <v>F2</v>
      </c>
      <c r="P35" s="102" t="str">
        <f ca="1" t="shared" si="5"/>
        <v>C2</v>
      </c>
      <c r="Q35" s="129"/>
    </row>
    <row r="36" spans="1:17" s="4" customFormat="1" ht="30" customHeight="1">
      <c r="A36" s="153" t="s">
        <v>47</v>
      </c>
      <c r="B36" s="135" t="s">
        <v>192</v>
      </c>
      <c r="C36" s="136" t="s">
        <v>48</v>
      </c>
      <c r="D36" s="137" t="s">
        <v>44</v>
      </c>
      <c r="E36" s="138"/>
      <c r="F36" s="139"/>
      <c r="G36" s="143"/>
      <c r="H36" s="141">
        <f t="shared" si="6"/>
        <v>0</v>
      </c>
      <c r="I36" s="8"/>
      <c r="J36" s="11"/>
      <c r="K36" s="97" t="str">
        <f ca="1" t="shared" si="0"/>
        <v>LOCKED</v>
      </c>
      <c r="L36" s="98" t="str">
        <f t="shared" si="2"/>
        <v>B097Drilled Tie BarsCW 3230-R4</v>
      </c>
      <c r="M36" s="99">
        <f>MATCH(L36,'[1]ITEMS '!$J$6:$J$458,0)</f>
        <v>134</v>
      </c>
      <c r="N36" s="102" t="str">
        <f ca="1" t="shared" si="3"/>
        <v>F0</v>
      </c>
      <c r="O36" s="102" t="str">
        <f ca="1" t="shared" si="4"/>
        <v>F2</v>
      </c>
      <c r="P36" s="102" t="str">
        <f ca="1" t="shared" si="5"/>
        <v>C2</v>
      </c>
      <c r="Q36" s="129"/>
    </row>
    <row r="37" spans="1:17" s="4" customFormat="1" ht="39.75" customHeight="1">
      <c r="A37" s="153" t="s">
        <v>49</v>
      </c>
      <c r="B37" s="157" t="s">
        <v>23</v>
      </c>
      <c r="C37" s="136" t="s">
        <v>50</v>
      </c>
      <c r="D37" s="137" t="s">
        <v>1</v>
      </c>
      <c r="E37" s="138" t="s">
        <v>31</v>
      </c>
      <c r="F37" s="139">
        <v>100</v>
      </c>
      <c r="G37" s="140"/>
      <c r="H37" s="141">
        <f t="shared" si="6"/>
        <v>0</v>
      </c>
      <c r="I37" s="8"/>
      <c r="J37" s="11"/>
      <c r="K37" s="97">
        <f ca="1" t="shared" si="0"/>
      </c>
      <c r="L37" s="98" t="str">
        <f t="shared" si="2"/>
        <v>B09820 M Deformed Tie Bareach</v>
      </c>
      <c r="M37" s="99">
        <f>MATCH(L37,'[1]ITEMS '!$J$6:$J$458,0)</f>
        <v>135</v>
      </c>
      <c r="N37" s="102" t="str">
        <f ca="1" t="shared" si="3"/>
        <v>F0</v>
      </c>
      <c r="O37" s="102" t="str">
        <f ca="1" t="shared" si="4"/>
        <v>F2</v>
      </c>
      <c r="P37" s="102" t="str">
        <f ca="1" t="shared" si="5"/>
        <v>C2</v>
      </c>
      <c r="Q37" s="129"/>
    </row>
    <row r="38" spans="1:17" s="5" customFormat="1" ht="30" customHeight="1">
      <c r="A38" s="153" t="s">
        <v>51</v>
      </c>
      <c r="B38" s="135" t="s">
        <v>193</v>
      </c>
      <c r="C38" s="136" t="s">
        <v>52</v>
      </c>
      <c r="D38" s="137" t="s">
        <v>53</v>
      </c>
      <c r="E38" s="138"/>
      <c r="F38" s="139"/>
      <c r="G38" s="143"/>
      <c r="H38" s="141">
        <f t="shared" si="6"/>
        <v>0</v>
      </c>
      <c r="I38" s="8"/>
      <c r="J38" s="11"/>
      <c r="K38" s="97" t="str">
        <f ca="1" t="shared" si="0"/>
        <v>LOCKED</v>
      </c>
      <c r="L38" s="98" t="str">
        <f t="shared" si="2"/>
        <v>B100Miscellaneous Concrete Slab RemovalCW 3235-R4</v>
      </c>
      <c r="M38" s="99">
        <f>MATCH(L38,'[1]ITEMS '!$J$6:$J$458,0)</f>
        <v>137</v>
      </c>
      <c r="N38" s="102" t="str">
        <f ca="1" t="shared" si="3"/>
        <v>F0</v>
      </c>
      <c r="O38" s="102" t="str">
        <f ca="1" t="shared" si="4"/>
        <v>F2</v>
      </c>
      <c r="P38" s="102" t="str">
        <f ca="1" t="shared" si="5"/>
        <v>C2</v>
      </c>
      <c r="Q38" s="129"/>
    </row>
    <row r="39" spans="1:17" s="4" customFormat="1" ht="30" customHeight="1">
      <c r="A39" s="153" t="s">
        <v>54</v>
      </c>
      <c r="B39" s="157" t="s">
        <v>23</v>
      </c>
      <c r="C39" s="136" t="s">
        <v>55</v>
      </c>
      <c r="D39" s="137" t="s">
        <v>1</v>
      </c>
      <c r="E39" s="138" t="s">
        <v>19</v>
      </c>
      <c r="F39" s="139">
        <v>15</v>
      </c>
      <c r="G39" s="140"/>
      <c r="H39" s="141">
        <f t="shared" si="6"/>
        <v>0</v>
      </c>
      <c r="I39" s="8"/>
      <c r="J39" s="11"/>
      <c r="K39" s="97">
        <f ca="1" t="shared" si="0"/>
      </c>
      <c r="L39" s="98" t="str">
        <f t="shared" si="2"/>
        <v>B104Sidewalkm²</v>
      </c>
      <c r="M39" s="99">
        <f>MATCH(L39,'[1]ITEMS '!$J$6:$J$458,0)</f>
        <v>141</v>
      </c>
      <c r="N39" s="102" t="str">
        <f ca="1" t="shared" si="3"/>
        <v>F0</v>
      </c>
      <c r="O39" s="102" t="str">
        <f ca="1" t="shared" si="4"/>
        <v>F2</v>
      </c>
      <c r="P39" s="102" t="str">
        <f ca="1" t="shared" si="5"/>
        <v>C2</v>
      </c>
      <c r="Q39" s="129"/>
    </row>
    <row r="40" spans="1:17" ht="15">
      <c r="A40" s="153" t="s">
        <v>57</v>
      </c>
      <c r="B40" s="135" t="s">
        <v>194</v>
      </c>
      <c r="C40" s="136" t="s">
        <v>58</v>
      </c>
      <c r="D40" s="137" t="s">
        <v>53</v>
      </c>
      <c r="E40" s="138"/>
      <c r="F40" s="139"/>
      <c r="G40" s="143"/>
      <c r="H40" s="141">
        <f t="shared" si="6"/>
        <v>0</v>
      </c>
      <c r="I40" s="1"/>
      <c r="J40" s="1"/>
      <c r="K40" s="97" t="str">
        <f ca="1" t="shared" si="0"/>
        <v>LOCKED</v>
      </c>
      <c r="L40" s="98" t="str">
        <f t="shared" si="2"/>
        <v>B114Miscellaneous Concrete Slab RenewalCW 3235-R4</v>
      </c>
      <c r="M40" s="99">
        <f>MATCH(L40,'[1]ITEMS '!$J$6:$J$458,0)</f>
        <v>151</v>
      </c>
      <c r="N40" s="102" t="str">
        <f ca="1" t="shared" si="3"/>
        <v>F0</v>
      </c>
      <c r="O40" s="102" t="str">
        <f ca="1" t="shared" si="4"/>
        <v>F2</v>
      </c>
      <c r="P40" s="102" t="str">
        <f ca="1" t="shared" si="5"/>
        <v>C2</v>
      </c>
      <c r="Q40" s="129"/>
    </row>
    <row r="41" spans="1:17" ht="28.5" customHeight="1">
      <c r="A41" s="153" t="s">
        <v>59</v>
      </c>
      <c r="B41" s="157" t="s">
        <v>23</v>
      </c>
      <c r="C41" s="136" t="s">
        <v>55</v>
      </c>
      <c r="D41" s="137" t="s">
        <v>56</v>
      </c>
      <c r="E41" s="138"/>
      <c r="F41" s="139"/>
      <c r="G41" s="143"/>
      <c r="H41" s="141">
        <f t="shared" si="6"/>
        <v>0</v>
      </c>
      <c r="I41" s="1"/>
      <c r="J41" s="1"/>
      <c r="K41" s="97" t="str">
        <f ca="1" t="shared" si="0"/>
        <v>LOCKED</v>
      </c>
      <c r="L41" s="98" t="str">
        <f t="shared" si="2"/>
        <v>B118SidewalkSD-228A</v>
      </c>
      <c r="M41" s="99">
        <f>MATCH(L41,'[1]ITEMS '!$J$6:$J$458,0)</f>
        <v>155</v>
      </c>
      <c r="N41" s="102" t="str">
        <f ca="1" t="shared" si="3"/>
        <v>F0</v>
      </c>
      <c r="O41" s="102" t="str">
        <f ca="1" t="shared" si="4"/>
        <v>F2</v>
      </c>
      <c r="P41" s="102" t="str">
        <f ca="1" t="shared" si="5"/>
        <v>C2</v>
      </c>
      <c r="Q41" s="129"/>
    </row>
    <row r="42" spans="1:17" s="119" customFormat="1" ht="29.25" customHeight="1">
      <c r="A42" s="188" t="s">
        <v>60</v>
      </c>
      <c r="B42" s="189"/>
      <c r="C42" s="190" t="s">
        <v>255</v>
      </c>
      <c r="D42" s="191"/>
      <c r="E42" s="192" t="s">
        <v>19</v>
      </c>
      <c r="F42" s="193">
        <v>15</v>
      </c>
      <c r="G42" s="194"/>
      <c r="H42" s="195">
        <f t="shared" si="6"/>
        <v>0</v>
      </c>
      <c r="I42" s="118"/>
      <c r="J42" s="118"/>
      <c r="K42" s="106">
        <f ca="1" t="shared" si="0"/>
      </c>
      <c r="L42" s="107" t="str">
        <f t="shared" si="2"/>
        <v>B120a) Greater than 5 or equal to and less than 20 sq.m.m²</v>
      </c>
      <c r="M42" s="108" t="e">
        <f>MATCH(L42,'[1]ITEMS '!$J$6:$J$458,0)</f>
        <v>#N/A</v>
      </c>
      <c r="N42" s="109" t="str">
        <f ca="1" t="shared" si="3"/>
        <v>F0</v>
      </c>
      <c r="O42" s="109" t="str">
        <f ca="1" t="shared" si="4"/>
        <v>F2</v>
      </c>
      <c r="P42" s="109" t="str">
        <f ca="1" t="shared" si="5"/>
        <v>C2</v>
      </c>
      <c r="Q42" s="129"/>
    </row>
    <row r="43" spans="1:17" s="17" customFormat="1" ht="39.75" customHeight="1">
      <c r="A43" s="153" t="s">
        <v>61</v>
      </c>
      <c r="B43" s="135" t="s">
        <v>195</v>
      </c>
      <c r="C43" s="136" t="s">
        <v>62</v>
      </c>
      <c r="D43" s="137" t="s">
        <v>63</v>
      </c>
      <c r="E43" s="138"/>
      <c r="F43" s="139"/>
      <c r="G43" s="143"/>
      <c r="H43" s="141">
        <f t="shared" si="6"/>
        <v>0</v>
      </c>
      <c r="I43" s="8"/>
      <c r="J43" s="11"/>
      <c r="K43" s="97" t="str">
        <f ca="1" t="shared" si="0"/>
        <v>LOCKED</v>
      </c>
      <c r="L43" s="98" t="str">
        <f t="shared" si="2"/>
        <v>B126Concrete Curb RemovalCW 3240-R4</v>
      </c>
      <c r="M43" s="99">
        <f>MATCH(L43,'[1]ITEMS '!$J$6:$J$458,0)</f>
        <v>163</v>
      </c>
      <c r="N43" s="102" t="str">
        <f ca="1" t="shared" si="3"/>
        <v>F0</v>
      </c>
      <c r="O43" s="102" t="str">
        <f ca="1" t="shared" si="4"/>
        <v>F2</v>
      </c>
      <c r="P43" s="102" t="str">
        <f ca="1" t="shared" si="5"/>
        <v>C2</v>
      </c>
      <c r="Q43" s="129"/>
    </row>
    <row r="44" spans="1:17" s="4" customFormat="1" ht="30" customHeight="1">
      <c r="A44" s="158" t="s">
        <v>64</v>
      </c>
      <c r="B44" s="145" t="s">
        <v>23</v>
      </c>
      <c r="C44" s="146" t="s">
        <v>271</v>
      </c>
      <c r="D44" s="147" t="s">
        <v>1</v>
      </c>
      <c r="E44" s="148" t="s">
        <v>65</v>
      </c>
      <c r="F44" s="149">
        <v>50</v>
      </c>
      <c r="G44" s="150"/>
      <c r="H44" s="151">
        <f t="shared" si="6"/>
        <v>0</v>
      </c>
      <c r="I44" s="8"/>
      <c r="J44" s="11"/>
      <c r="K44" s="97">
        <f ca="1" t="shared" si="0"/>
      </c>
      <c r="L44" s="98" t="str">
        <f t="shared" si="2"/>
        <v>B127Barrier (Integral)m</v>
      </c>
      <c r="M44" s="103" t="e">
        <f>MATCH(L44,'[1]ITEMS '!$J$6:$J$458,0)</f>
        <v>#N/A</v>
      </c>
      <c r="N44" s="102" t="str">
        <f ca="1" t="shared" si="3"/>
        <v>F0</v>
      </c>
      <c r="O44" s="102" t="str">
        <f ca="1" t="shared" si="4"/>
        <v>F2</v>
      </c>
      <c r="P44" s="102" t="str">
        <f ca="1" t="shared" si="5"/>
        <v>C2</v>
      </c>
      <c r="Q44" s="129"/>
    </row>
    <row r="45" spans="1:17" s="5" customFormat="1" ht="30" customHeight="1">
      <c r="A45" s="153" t="s">
        <v>66</v>
      </c>
      <c r="B45" s="135" t="s">
        <v>196</v>
      </c>
      <c r="C45" s="159" t="s">
        <v>256</v>
      </c>
      <c r="D45" s="137" t="s">
        <v>63</v>
      </c>
      <c r="E45" s="138"/>
      <c r="F45" s="139"/>
      <c r="G45" s="143"/>
      <c r="H45" s="141">
        <f t="shared" si="6"/>
        <v>0</v>
      </c>
      <c r="I45" s="8"/>
      <c r="J45" s="11"/>
      <c r="K45" s="97" t="str">
        <f ca="1" t="shared" si="0"/>
        <v>LOCKED</v>
      </c>
      <c r="L45" s="98" t="str">
        <f t="shared" si="2"/>
        <v>B135Concrete Curb InstallationCW 3240-R4</v>
      </c>
      <c r="M45" s="99">
        <f>MATCH(L45,'[1]ITEMS '!$J$6:$J$458,0)</f>
        <v>172</v>
      </c>
      <c r="N45" s="102" t="str">
        <f ca="1" t="shared" si="3"/>
        <v>F0</v>
      </c>
      <c r="O45" s="102" t="str">
        <f ca="1" t="shared" si="4"/>
        <v>F2</v>
      </c>
      <c r="P45" s="102" t="str">
        <f ca="1" t="shared" si="5"/>
        <v>C2</v>
      </c>
      <c r="Q45" s="129"/>
    </row>
    <row r="46" spans="1:17" s="117" customFormat="1" ht="30" customHeight="1">
      <c r="A46" s="158" t="s">
        <v>71</v>
      </c>
      <c r="B46" s="145" t="s">
        <v>23</v>
      </c>
      <c r="C46" s="146" t="s">
        <v>239</v>
      </c>
      <c r="D46" s="147" t="s">
        <v>68</v>
      </c>
      <c r="E46" s="148"/>
      <c r="F46" s="149"/>
      <c r="G46" s="160"/>
      <c r="H46" s="151">
        <f t="shared" si="6"/>
        <v>0</v>
      </c>
      <c r="I46" s="104" t="s">
        <v>25</v>
      </c>
      <c r="J46" s="105"/>
      <c r="K46" s="106" t="str">
        <f ca="1" t="shared" si="0"/>
        <v>LOCKED</v>
      </c>
      <c r="L46" s="107" t="str">
        <f t="shared" si="2"/>
        <v>B159Barrier (180 mm ht, Separate)SD-203A</v>
      </c>
      <c r="M46" s="108" t="e">
        <f>MATCH(L46,'[1]ITEMS '!$J$6:$J$458,0)</f>
        <v>#N/A</v>
      </c>
      <c r="N46" s="109" t="str">
        <f ca="1" t="shared" si="3"/>
        <v>F0</v>
      </c>
      <c r="O46" s="109" t="str">
        <f ca="1" t="shared" si="4"/>
        <v>F2</v>
      </c>
      <c r="P46" s="109" t="str">
        <f ca="1" t="shared" si="5"/>
        <v>C2</v>
      </c>
      <c r="Q46" s="129"/>
    </row>
    <row r="47" spans="1:17" s="5" customFormat="1" ht="30" customHeight="1">
      <c r="A47" s="158" t="s">
        <v>270</v>
      </c>
      <c r="B47" s="145"/>
      <c r="C47" s="146" t="s">
        <v>269</v>
      </c>
      <c r="D47" s="147"/>
      <c r="E47" s="148" t="s">
        <v>65</v>
      </c>
      <c r="F47" s="149">
        <v>25</v>
      </c>
      <c r="G47" s="150"/>
      <c r="H47" s="151">
        <f t="shared" si="6"/>
        <v>0</v>
      </c>
      <c r="I47" s="8"/>
      <c r="J47" s="11"/>
      <c r="K47" s="97">
        <f ca="1" t="shared" si="0"/>
      </c>
      <c r="L47" s="98" t="str">
        <f t="shared" si="2"/>
        <v>B161a) Greater than or equal to 3 and less than or equal to 20 sq.m.m</v>
      </c>
      <c r="M47" s="103" t="e">
        <f>MATCH(L47,'[1]ITEMS '!$J$6:$J$458,0)</f>
        <v>#N/A</v>
      </c>
      <c r="N47" s="102" t="str">
        <f ca="1" t="shared" si="3"/>
        <v>F0</v>
      </c>
      <c r="O47" s="102" t="str">
        <f ca="1" t="shared" si="4"/>
        <v>F2</v>
      </c>
      <c r="P47" s="102" t="str">
        <f ca="1" t="shared" si="5"/>
        <v>C2</v>
      </c>
      <c r="Q47" s="129"/>
    </row>
    <row r="48" spans="1:17" s="5" customFormat="1" ht="30" customHeight="1">
      <c r="A48" s="158" t="s">
        <v>273</v>
      </c>
      <c r="B48" s="145" t="s">
        <v>26</v>
      </c>
      <c r="C48" s="146" t="s">
        <v>274</v>
      </c>
      <c r="D48" s="147" t="s">
        <v>118</v>
      </c>
      <c r="E48" s="148" t="s">
        <v>65</v>
      </c>
      <c r="F48" s="149">
        <v>25</v>
      </c>
      <c r="G48" s="150"/>
      <c r="H48" s="151">
        <f t="shared" si="6"/>
        <v>0</v>
      </c>
      <c r="I48" s="8" t="s">
        <v>25</v>
      </c>
      <c r="J48" s="11"/>
      <c r="K48" s="97">
        <f ca="1" t="shared" si="0"/>
      </c>
      <c r="L48" s="98" t="str">
        <f t="shared" si="2"/>
        <v>B167Modified Barrier Curb (180 mm ht, Dowelled)SD-203Bm</v>
      </c>
      <c r="M48" s="103" t="e">
        <f>MATCH(L48,'[1]ITEMS '!$J$6:$J$458,0)</f>
        <v>#N/A</v>
      </c>
      <c r="N48" s="102" t="str">
        <f ca="1" t="shared" si="3"/>
        <v>F0</v>
      </c>
      <c r="O48" s="102" t="str">
        <f ca="1" t="shared" si="4"/>
        <v>F2</v>
      </c>
      <c r="P48" s="102" t="str">
        <f ca="1" t="shared" si="5"/>
        <v>C2</v>
      </c>
      <c r="Q48" s="129"/>
    </row>
    <row r="49" spans="1:17" s="117" customFormat="1" ht="39.75" customHeight="1">
      <c r="A49" s="158" t="s">
        <v>69</v>
      </c>
      <c r="B49" s="145" t="s">
        <v>32</v>
      </c>
      <c r="C49" s="146" t="s">
        <v>240</v>
      </c>
      <c r="D49" s="147" t="s">
        <v>159</v>
      </c>
      <c r="E49" s="148" t="s">
        <v>65</v>
      </c>
      <c r="F49" s="149">
        <v>15</v>
      </c>
      <c r="G49" s="150"/>
      <c r="H49" s="151">
        <f t="shared" si="6"/>
        <v>0</v>
      </c>
      <c r="I49" s="104" t="s">
        <v>30</v>
      </c>
      <c r="J49" s="105"/>
      <c r="K49" s="106">
        <f ca="1" t="shared" si="0"/>
      </c>
      <c r="L49" s="107" t="str">
        <f t="shared" si="2"/>
        <v>B150Ramp Curb (10-15mm ht, Integral)SD-229Cm</v>
      </c>
      <c r="M49" s="108" t="e">
        <f>MATCH(L49,'[1]ITEMS '!$J$6:$J$458,0)</f>
        <v>#N/A</v>
      </c>
      <c r="N49" s="109" t="str">
        <f ca="1" t="shared" si="3"/>
        <v>F0</v>
      </c>
      <c r="O49" s="109" t="str">
        <f ca="1" t="shared" si="4"/>
        <v>F2</v>
      </c>
      <c r="P49" s="109" t="str">
        <f ca="1" t="shared" si="5"/>
        <v>C2</v>
      </c>
      <c r="Q49" s="129"/>
    </row>
    <row r="50" spans="1:17" s="4" customFormat="1" ht="39.75" customHeight="1">
      <c r="A50" s="134" t="s">
        <v>122</v>
      </c>
      <c r="B50" s="135" t="s">
        <v>197</v>
      </c>
      <c r="C50" s="136" t="s">
        <v>123</v>
      </c>
      <c r="D50" s="137" t="s">
        <v>120</v>
      </c>
      <c r="E50" s="138"/>
      <c r="F50" s="154"/>
      <c r="G50" s="155"/>
      <c r="H50" s="141">
        <f t="shared" si="6"/>
        <v>0</v>
      </c>
      <c r="I50" s="8"/>
      <c r="J50" s="11"/>
      <c r="K50" s="97" t="str">
        <f ca="1" t="shared" si="0"/>
        <v>LOCKED</v>
      </c>
      <c r="L50" s="98" t="str">
        <f t="shared" si="2"/>
        <v>C001Concrete Pavements, Median Slabs, Bull-noses, and Safety MediansCW 3310-R8</v>
      </c>
      <c r="M50" s="99">
        <f>MATCH(L50,'[1]ITEMS '!$J$6:$J$458,0)</f>
        <v>250</v>
      </c>
      <c r="N50" s="102" t="str">
        <f ca="1" t="shared" si="3"/>
        <v>F0</v>
      </c>
      <c r="O50" s="102" t="str">
        <f ca="1" t="shared" si="4"/>
        <v>F2</v>
      </c>
      <c r="P50" s="102" t="str">
        <f ca="1" t="shared" si="5"/>
        <v>C2</v>
      </c>
      <c r="Q50" s="129"/>
    </row>
    <row r="51" spans="1:17" s="4" customFormat="1" ht="39.75" customHeight="1">
      <c r="A51" s="134" t="s">
        <v>75</v>
      </c>
      <c r="B51" s="157" t="s">
        <v>23</v>
      </c>
      <c r="C51" s="136" t="s">
        <v>76</v>
      </c>
      <c r="D51" s="137" t="s">
        <v>1</v>
      </c>
      <c r="E51" s="138" t="s">
        <v>19</v>
      </c>
      <c r="F51" s="154">
        <v>1120</v>
      </c>
      <c r="G51" s="140"/>
      <c r="H51" s="141">
        <f t="shared" si="6"/>
        <v>0</v>
      </c>
      <c r="I51" s="8"/>
      <c r="J51" s="11"/>
      <c r="K51" s="97">
        <f ca="1" t="shared" si="0"/>
      </c>
      <c r="L51" s="98" t="str">
        <f t="shared" si="2"/>
        <v>C011Construction of 150 mm Concrete Pavement (Reinforced)m²</v>
      </c>
      <c r="M51" s="99">
        <f>MATCH(L51,'[1]ITEMS '!$J$6:$J$458,0)</f>
        <v>260</v>
      </c>
      <c r="N51" s="102" t="str">
        <f ca="1" t="shared" si="3"/>
        <v>F0</v>
      </c>
      <c r="O51" s="102" t="str">
        <f ca="1" t="shared" si="4"/>
        <v>F2</v>
      </c>
      <c r="P51" s="102" t="str">
        <f ca="1" t="shared" si="5"/>
        <v>C2</v>
      </c>
      <c r="Q51" s="129"/>
    </row>
    <row r="52" spans="1:17" s="9" customFormat="1" ht="39.75" customHeight="1">
      <c r="A52" s="134" t="s">
        <v>77</v>
      </c>
      <c r="B52" s="135" t="s">
        <v>198</v>
      </c>
      <c r="C52" s="136" t="s">
        <v>78</v>
      </c>
      <c r="D52" s="137" t="s">
        <v>73</v>
      </c>
      <c r="E52" s="156"/>
      <c r="F52" s="139"/>
      <c r="G52" s="143"/>
      <c r="H52" s="141">
        <f t="shared" si="6"/>
        <v>0</v>
      </c>
      <c r="I52" s="8"/>
      <c r="J52" s="28"/>
      <c r="K52" s="97" t="str">
        <f ca="1" t="shared" si="0"/>
        <v>LOCKED</v>
      </c>
      <c r="L52" s="98" t="str">
        <f t="shared" si="2"/>
        <v>C055Construction of Asphaltic Concrete PavementsCW 3410-R5</v>
      </c>
      <c r="M52" s="99">
        <f>MATCH(L52,'[1]ITEMS '!$J$6:$J$458,0)</f>
        <v>305</v>
      </c>
      <c r="N52" s="102" t="str">
        <f ca="1" t="shared" si="3"/>
        <v>F0</v>
      </c>
      <c r="O52" s="102" t="str">
        <f ca="1" t="shared" si="4"/>
        <v>F2</v>
      </c>
      <c r="P52" s="102" t="str">
        <f ca="1" t="shared" si="5"/>
        <v>C2</v>
      </c>
      <c r="Q52" s="129"/>
    </row>
    <row r="53" spans="1:17" s="5" customFormat="1" ht="30" customHeight="1">
      <c r="A53" s="144" t="s">
        <v>265</v>
      </c>
      <c r="B53" s="145" t="s">
        <v>23</v>
      </c>
      <c r="C53" s="146" t="s">
        <v>266</v>
      </c>
      <c r="D53" s="147"/>
      <c r="E53" s="148"/>
      <c r="F53" s="149"/>
      <c r="G53" s="160"/>
      <c r="H53" s="151">
        <f t="shared" si="6"/>
        <v>0</v>
      </c>
      <c r="I53" s="8"/>
      <c r="J53" s="11"/>
      <c r="K53" s="97" t="str">
        <f ca="1" t="shared" si="0"/>
        <v>LOCKED</v>
      </c>
      <c r="L53" s="98" t="str">
        <f t="shared" si="2"/>
        <v>C059Tie-ins and Approaches</v>
      </c>
      <c r="M53" s="103">
        <f>MATCH(L53,'[1]ITEMS '!$J$6:$J$458,0)</f>
        <v>309</v>
      </c>
      <c r="N53" s="102" t="str">
        <f ca="1" t="shared" si="3"/>
        <v>F0</v>
      </c>
      <c r="O53" s="102" t="str">
        <f ca="1" t="shared" si="4"/>
        <v>F2</v>
      </c>
      <c r="P53" s="102" t="str">
        <f ca="1" t="shared" si="5"/>
        <v>C2</v>
      </c>
      <c r="Q53" s="129"/>
    </row>
    <row r="54" spans="1:17" s="5" customFormat="1" ht="30" customHeight="1">
      <c r="A54" s="144" t="s">
        <v>267</v>
      </c>
      <c r="B54" s="145"/>
      <c r="C54" s="146" t="s">
        <v>272</v>
      </c>
      <c r="D54" s="147"/>
      <c r="E54" s="148" t="s">
        <v>24</v>
      </c>
      <c r="F54" s="149">
        <v>12</v>
      </c>
      <c r="G54" s="150"/>
      <c r="H54" s="151">
        <f t="shared" si="6"/>
        <v>0</v>
      </c>
      <c r="I54" s="8"/>
      <c r="J54" s="11"/>
      <c r="K54" s="97"/>
      <c r="L54" s="98"/>
      <c r="M54" s="103"/>
      <c r="N54" s="102"/>
      <c r="O54" s="102"/>
      <c r="P54" s="102"/>
      <c r="Q54" s="129"/>
    </row>
    <row r="55" spans="1:17" s="4" customFormat="1" ht="30" customHeight="1">
      <c r="A55" s="134" t="s">
        <v>79</v>
      </c>
      <c r="B55" s="135" t="s">
        <v>199</v>
      </c>
      <c r="C55" s="136" t="s">
        <v>80</v>
      </c>
      <c r="D55" s="137" t="s">
        <v>236</v>
      </c>
      <c r="E55" s="138"/>
      <c r="F55" s="154"/>
      <c r="G55" s="143"/>
      <c r="H55" s="141">
        <f t="shared" si="6"/>
        <v>0</v>
      </c>
      <c r="I55" s="8"/>
      <c r="J55" s="11"/>
      <c r="K55" s="97" t="str">
        <f ca="1" t="shared" si="0"/>
        <v>LOCKED</v>
      </c>
      <c r="L55" s="98" t="str">
        <f t="shared" si="2"/>
        <v>E003Catch BasinCW 2130-R8</v>
      </c>
      <c r="M55" s="99">
        <f>MATCH(L55,'[1]ITEMS '!$J$6:$J$458,0)</f>
        <v>329</v>
      </c>
      <c r="N55" s="102" t="str">
        <f ca="1" t="shared" si="3"/>
        <v>F0</v>
      </c>
      <c r="O55" s="102" t="str">
        <f ca="1" t="shared" si="4"/>
        <v>F2</v>
      </c>
      <c r="P55" s="102" t="str">
        <f ca="1" t="shared" si="5"/>
        <v>C2</v>
      </c>
      <c r="Q55" s="129"/>
    </row>
    <row r="56" spans="1:17" s="4" customFormat="1" ht="30" customHeight="1">
      <c r="A56" s="134" t="s">
        <v>81</v>
      </c>
      <c r="B56" s="157" t="s">
        <v>23</v>
      </c>
      <c r="C56" s="136" t="s">
        <v>82</v>
      </c>
      <c r="D56" s="137"/>
      <c r="E56" s="138" t="s">
        <v>31</v>
      </c>
      <c r="F56" s="154">
        <v>1</v>
      </c>
      <c r="G56" s="140"/>
      <c r="H56" s="141">
        <f t="shared" si="6"/>
        <v>0</v>
      </c>
      <c r="I56" s="7"/>
      <c r="J56" s="11"/>
      <c r="K56" s="97">
        <f ca="1" t="shared" si="0"/>
      </c>
      <c r="L56" s="98" t="str">
        <f t="shared" si="2"/>
        <v>E005SD-025each</v>
      </c>
      <c r="M56" s="99">
        <f>MATCH(L56,'[1]ITEMS '!$J$6:$J$458,0)</f>
        <v>331</v>
      </c>
      <c r="N56" s="102" t="str">
        <f ca="1" t="shared" si="3"/>
        <v>F0</v>
      </c>
      <c r="O56" s="102" t="str">
        <f ca="1" t="shared" si="4"/>
        <v>F2</v>
      </c>
      <c r="P56" s="102" t="str">
        <f ca="1" t="shared" si="5"/>
        <v>C2</v>
      </c>
      <c r="Q56" s="129"/>
    </row>
    <row r="57" spans="1:17" s="4" customFormat="1" ht="30" customHeight="1">
      <c r="A57" s="134" t="s">
        <v>83</v>
      </c>
      <c r="B57" s="135" t="s">
        <v>200</v>
      </c>
      <c r="C57" s="136" t="s">
        <v>84</v>
      </c>
      <c r="D57" s="137" t="s">
        <v>236</v>
      </c>
      <c r="E57" s="138"/>
      <c r="F57" s="154"/>
      <c r="G57" s="143"/>
      <c r="H57" s="141">
        <f t="shared" si="6"/>
        <v>0</v>
      </c>
      <c r="I57" s="8"/>
      <c r="J57" s="11"/>
      <c r="K57" s="97" t="str">
        <f ca="1" t="shared" si="0"/>
        <v>LOCKED</v>
      </c>
      <c r="L57" s="98" t="str">
        <f t="shared" si="2"/>
        <v>E008Sewer ServiceCW 2130-R8</v>
      </c>
      <c r="M57" s="99">
        <f>MATCH(L57,'[1]ITEMS '!$J$6:$J$458,0)</f>
        <v>334</v>
      </c>
      <c r="N57" s="102" t="str">
        <f ca="1" t="shared" si="3"/>
        <v>F0</v>
      </c>
      <c r="O57" s="102" t="str">
        <f ca="1" t="shared" si="4"/>
        <v>F2</v>
      </c>
      <c r="P57" s="102" t="str">
        <f ca="1" t="shared" si="5"/>
        <v>C2</v>
      </c>
      <c r="Q57" s="129"/>
    </row>
    <row r="58" spans="1:17" s="110" customFormat="1" ht="39.75" customHeight="1">
      <c r="A58" s="144" t="s">
        <v>87</v>
      </c>
      <c r="B58" s="145" t="s">
        <v>23</v>
      </c>
      <c r="C58" s="146" t="s">
        <v>165</v>
      </c>
      <c r="D58" s="147"/>
      <c r="E58" s="148" t="s">
        <v>65</v>
      </c>
      <c r="F58" s="161">
        <v>47</v>
      </c>
      <c r="G58" s="150"/>
      <c r="H58" s="151">
        <f t="shared" si="6"/>
        <v>0</v>
      </c>
      <c r="I58" s="104"/>
      <c r="J58" s="105"/>
      <c r="K58" s="106">
        <f ca="1" t="shared" si="0"/>
      </c>
      <c r="L58" s="107" t="str">
        <f t="shared" si="2"/>
        <v>E010250mm dia: In a Trench, Class B Type 2 bedding, Class 2 Backfillm</v>
      </c>
      <c r="M58" s="108" t="e">
        <f>MATCH(L58,'[1]ITEMS '!$J$6:$J$458,0)</f>
        <v>#N/A</v>
      </c>
      <c r="N58" s="109" t="str">
        <f ca="1" t="shared" si="3"/>
        <v>F0</v>
      </c>
      <c r="O58" s="109" t="str">
        <f ca="1" t="shared" si="4"/>
        <v>F2</v>
      </c>
      <c r="P58" s="109" t="str">
        <f ca="1" t="shared" si="5"/>
        <v>C2</v>
      </c>
      <c r="Q58" s="129"/>
    </row>
    <row r="59" spans="1:17" s="110" customFormat="1" ht="30" customHeight="1">
      <c r="A59" s="144" t="s">
        <v>89</v>
      </c>
      <c r="B59" s="152" t="s">
        <v>201</v>
      </c>
      <c r="C59" s="162" t="s">
        <v>90</v>
      </c>
      <c r="D59" s="147" t="s">
        <v>236</v>
      </c>
      <c r="E59" s="148" t="s">
        <v>31</v>
      </c>
      <c r="F59" s="161">
        <v>1</v>
      </c>
      <c r="G59" s="150"/>
      <c r="H59" s="151">
        <f t="shared" si="6"/>
        <v>0</v>
      </c>
      <c r="I59" s="104"/>
      <c r="J59" s="105"/>
      <c r="K59" s="106">
        <f ca="1" t="shared" si="0"/>
      </c>
      <c r="L59" s="107" t="str">
        <f t="shared" si="2"/>
        <v>E034Connecting to Existing Catch BasinCW 2130-R8each</v>
      </c>
      <c r="M59" s="108" t="e">
        <f>MATCH(L59,'[1]ITEMS '!$J$6:$J$458,0)</f>
        <v>#N/A</v>
      </c>
      <c r="N59" s="109" t="str">
        <f ca="1" t="shared" si="3"/>
        <v>F0</v>
      </c>
      <c r="O59" s="109" t="str">
        <f ca="1" t="shared" si="4"/>
        <v>F2</v>
      </c>
      <c r="P59" s="109" t="str">
        <f ca="1" t="shared" si="5"/>
        <v>C2</v>
      </c>
      <c r="Q59" s="129"/>
    </row>
    <row r="60" spans="1:17" s="4" customFormat="1" ht="30" customHeight="1">
      <c r="A60" s="134" t="s">
        <v>92</v>
      </c>
      <c r="B60" s="135" t="s">
        <v>202</v>
      </c>
      <c r="C60" s="136" t="s">
        <v>93</v>
      </c>
      <c r="D60" s="137" t="s">
        <v>94</v>
      </c>
      <c r="E60" s="138" t="s">
        <v>65</v>
      </c>
      <c r="F60" s="154">
        <v>12</v>
      </c>
      <c r="G60" s="140"/>
      <c r="H60" s="141">
        <f t="shared" si="6"/>
        <v>0</v>
      </c>
      <c r="I60" s="8"/>
      <c r="J60" s="11"/>
      <c r="K60" s="97">
        <f ca="1" t="shared" si="0"/>
      </c>
      <c r="L60" s="98" t="str">
        <f t="shared" si="2"/>
        <v>E051Installation of SubdrainsCW 3120-R1m</v>
      </c>
      <c r="M60" s="99">
        <f>MATCH(L60,'[1]ITEMS '!$J$6:$J$458,0)</f>
        <v>377</v>
      </c>
      <c r="N60" s="102" t="str">
        <f ca="1" t="shared" si="3"/>
        <v>F0</v>
      </c>
      <c r="O60" s="102" t="str">
        <f ca="1" t="shared" si="4"/>
        <v>F2</v>
      </c>
      <c r="P60" s="102" t="str">
        <f ca="1" t="shared" si="5"/>
        <v>C2</v>
      </c>
      <c r="Q60" s="129"/>
    </row>
    <row r="61" spans="1:17" s="9" customFormat="1" ht="39.75" customHeight="1">
      <c r="A61" s="134" t="s">
        <v>95</v>
      </c>
      <c r="B61" s="135" t="s">
        <v>204</v>
      </c>
      <c r="C61" s="136" t="s">
        <v>96</v>
      </c>
      <c r="D61" s="137" t="s">
        <v>91</v>
      </c>
      <c r="E61" s="138" t="s">
        <v>31</v>
      </c>
      <c r="F61" s="154">
        <v>1</v>
      </c>
      <c r="G61" s="140"/>
      <c r="H61" s="141">
        <f t="shared" si="6"/>
        <v>0</v>
      </c>
      <c r="I61" s="8"/>
      <c r="J61" s="28"/>
      <c r="K61" s="97">
        <f ca="1" t="shared" si="0"/>
      </c>
      <c r="L61" s="98" t="str">
        <f t="shared" si="2"/>
        <v>F001Adjustment of Existing Catchbasins / ManholesCW 3210-R5each</v>
      </c>
      <c r="M61" s="99">
        <f>MATCH(L61,'[1]ITEMS '!$J$6:$J$458,0)</f>
        <v>396</v>
      </c>
      <c r="N61" s="102" t="str">
        <f ca="1" t="shared" si="3"/>
        <v>F0</v>
      </c>
      <c r="O61" s="102" t="str">
        <f ca="1" t="shared" si="4"/>
        <v>F2</v>
      </c>
      <c r="P61" s="102" t="str">
        <f ca="1" t="shared" si="5"/>
        <v>C2</v>
      </c>
      <c r="Q61" s="129"/>
    </row>
    <row r="62" spans="1:17" s="5" customFormat="1" ht="30" customHeight="1">
      <c r="A62" s="153" t="s">
        <v>99</v>
      </c>
      <c r="B62" s="135" t="s">
        <v>203</v>
      </c>
      <c r="C62" s="136" t="s">
        <v>100</v>
      </c>
      <c r="D62" s="137" t="s">
        <v>101</v>
      </c>
      <c r="E62" s="138"/>
      <c r="F62" s="139"/>
      <c r="G62" s="143"/>
      <c r="H62" s="141">
        <f t="shared" si="6"/>
        <v>0</v>
      </c>
      <c r="I62" s="8"/>
      <c r="J62" s="11"/>
      <c r="K62" s="97" t="str">
        <f ca="1" t="shared" si="0"/>
        <v>LOCKED</v>
      </c>
      <c r="L62" s="98" t="str">
        <f t="shared" si="2"/>
        <v>G001SoddingCW 3510-R7</v>
      </c>
      <c r="M62" s="99">
        <f>MATCH(L62,'[1]ITEMS '!$J$6:$J$458,0)</f>
        <v>423</v>
      </c>
      <c r="N62" s="102" t="str">
        <f ca="1" t="shared" si="3"/>
        <v>F0</v>
      </c>
      <c r="O62" s="102" t="str">
        <f ca="1" t="shared" si="4"/>
        <v>F2</v>
      </c>
      <c r="P62" s="102" t="str">
        <f ca="1" t="shared" si="5"/>
        <v>C2</v>
      </c>
      <c r="Q62" s="129"/>
    </row>
    <row r="63" spans="1:17" s="5" customFormat="1" ht="39.75" customHeight="1">
      <c r="A63" s="153" t="s">
        <v>102</v>
      </c>
      <c r="B63" s="157" t="s">
        <v>23</v>
      </c>
      <c r="C63" s="136" t="s">
        <v>157</v>
      </c>
      <c r="D63" s="137"/>
      <c r="E63" s="138" t="s">
        <v>19</v>
      </c>
      <c r="F63" s="139">
        <v>100</v>
      </c>
      <c r="G63" s="140"/>
      <c r="H63" s="141">
        <f t="shared" si="6"/>
        <v>0</v>
      </c>
      <c r="I63" s="12" t="s">
        <v>74</v>
      </c>
      <c r="J63" s="11"/>
      <c r="K63" s="97">
        <f ca="1" t="shared" si="0"/>
      </c>
      <c r="L63" s="98" t="str">
        <f t="shared" si="2"/>
        <v>G003Width &gt; or = 600mmm²</v>
      </c>
      <c r="M63" s="99">
        <f>MATCH(L63,'[1]ITEMS '!$J$6:$J$458,0)</f>
        <v>425</v>
      </c>
      <c r="N63" s="102" t="str">
        <f ca="1" t="shared" si="3"/>
        <v>F0</v>
      </c>
      <c r="O63" s="102" t="str">
        <f ca="1" t="shared" si="4"/>
        <v>F2</v>
      </c>
      <c r="P63" s="102" t="str">
        <f ca="1" t="shared" si="5"/>
        <v>C2</v>
      </c>
      <c r="Q63" s="129"/>
    </row>
    <row r="64" spans="1:17" s="110" customFormat="1" ht="39.75" customHeight="1">
      <c r="A64" s="170"/>
      <c r="B64" s="111" t="s">
        <v>237</v>
      </c>
      <c r="C64" s="175" t="s">
        <v>292</v>
      </c>
      <c r="D64" s="176"/>
      <c r="E64" s="177"/>
      <c r="F64" s="176"/>
      <c r="G64" s="112" t="s">
        <v>172</v>
      </c>
      <c r="H64" s="125">
        <f>SUM(H25:H63)</f>
        <v>0</v>
      </c>
      <c r="I64" s="114" t="s">
        <v>67</v>
      </c>
      <c r="J64" s="105"/>
      <c r="K64" s="106" t="str">
        <f ca="1" t="shared" si="0"/>
        <v>LOCKED</v>
      </c>
      <c r="L64" s="107" t="str">
        <f t="shared" si="2"/>
        <v>LLOYD ST / ST. MARY'S ROAD LANEWAY CONSTRUCTION-16' WIDTH</v>
      </c>
      <c r="M64" s="108" t="e">
        <f>MATCH(L64,'[1]ITEMS '!$J$6:$J$458,0)</f>
        <v>#N/A</v>
      </c>
      <c r="N64" s="109" t="str">
        <f ca="1" t="shared" si="3"/>
        <v>F0</v>
      </c>
      <c r="O64" s="109" t="str">
        <f ca="1" t="shared" si="4"/>
        <v>F2</v>
      </c>
      <c r="P64" s="109" t="str">
        <f ca="1" t="shared" si="5"/>
        <v>C2</v>
      </c>
      <c r="Q64" s="129"/>
    </row>
    <row r="65" spans="1:17" s="110" customFormat="1" ht="39.75" customHeight="1">
      <c r="A65" s="170"/>
      <c r="B65" s="121" t="s">
        <v>241</v>
      </c>
      <c r="C65" s="171" t="s">
        <v>169</v>
      </c>
      <c r="D65" s="176"/>
      <c r="E65" s="177"/>
      <c r="F65" s="202"/>
      <c r="G65" s="122"/>
      <c r="H65" s="120"/>
      <c r="I65" s="114"/>
      <c r="J65" s="105"/>
      <c r="K65" s="106" t="str">
        <f ca="1" t="shared" si="0"/>
        <v>LOCKED</v>
      </c>
      <c r="L65" s="107" t="str">
        <f t="shared" si="2"/>
        <v>PART C: CHEVRIER BOULEVARD LAND DRAINAGE CONSTRUCTION</v>
      </c>
      <c r="M65" s="108" t="e">
        <f>MATCH(L65,'[1]ITEMS '!$J$6:$J$458,0)</f>
        <v>#N/A</v>
      </c>
      <c r="N65" s="109" t="str">
        <f ca="1" t="shared" si="3"/>
        <v>F0</v>
      </c>
      <c r="O65" s="109" t="str">
        <f ca="1" t="shared" si="4"/>
        <v>F2</v>
      </c>
      <c r="P65" s="109" t="str">
        <f ca="1" t="shared" si="5"/>
        <v>C2</v>
      </c>
      <c r="Q65" s="129"/>
    </row>
    <row r="66" spans="1:17" s="4" customFormat="1" ht="39.75" customHeight="1">
      <c r="A66" s="134" t="s">
        <v>79</v>
      </c>
      <c r="B66" s="135" t="s">
        <v>205</v>
      </c>
      <c r="C66" s="136" t="s">
        <v>80</v>
      </c>
      <c r="D66" s="137" t="s">
        <v>236</v>
      </c>
      <c r="E66" s="138"/>
      <c r="F66" s="154"/>
      <c r="G66" s="143"/>
      <c r="H66" s="141">
        <f aca="true" t="shared" si="7" ref="H66:H91">ROUND(G66,2)*F66</f>
        <v>0</v>
      </c>
      <c r="I66" s="12" t="s">
        <v>67</v>
      </c>
      <c r="J66" s="11"/>
      <c r="K66" s="97" t="str">
        <f ca="1" t="shared" si="0"/>
        <v>LOCKED</v>
      </c>
      <c r="L66" s="98" t="str">
        <f t="shared" si="2"/>
        <v>E003Catch BasinCW 2130-R8</v>
      </c>
      <c r="M66" s="99">
        <f>MATCH(L66,'[1]ITEMS '!$J$6:$J$458,0)</f>
        <v>329</v>
      </c>
      <c r="N66" s="102" t="str">
        <f ca="1" t="shared" si="3"/>
        <v>F0</v>
      </c>
      <c r="O66" s="102" t="str">
        <f ca="1" t="shared" si="4"/>
        <v>F2</v>
      </c>
      <c r="P66" s="102" t="str">
        <f ca="1" t="shared" si="5"/>
        <v>C2</v>
      </c>
      <c r="Q66" s="129"/>
    </row>
    <row r="67" spans="1:17" s="4" customFormat="1" ht="39.75" customHeight="1">
      <c r="A67" s="134" t="s">
        <v>136</v>
      </c>
      <c r="B67" s="157" t="s">
        <v>23</v>
      </c>
      <c r="C67" s="136" t="s">
        <v>137</v>
      </c>
      <c r="D67" s="137"/>
      <c r="E67" s="138" t="s">
        <v>31</v>
      </c>
      <c r="F67" s="154">
        <v>12</v>
      </c>
      <c r="G67" s="140"/>
      <c r="H67" s="141">
        <f t="shared" si="7"/>
        <v>0</v>
      </c>
      <c r="I67" s="8" t="s">
        <v>119</v>
      </c>
      <c r="J67" s="11"/>
      <c r="K67" s="97">
        <f ca="1" t="shared" si="0"/>
      </c>
      <c r="L67" s="98" t="str">
        <f t="shared" si="2"/>
        <v>E004SD-024each</v>
      </c>
      <c r="M67" s="99">
        <f>MATCH(L67,'[1]ITEMS '!$J$6:$J$458,0)</f>
        <v>330</v>
      </c>
      <c r="N67" s="102" t="str">
        <f ca="1" t="shared" si="3"/>
        <v>F0</v>
      </c>
      <c r="O67" s="102" t="str">
        <f ca="1" t="shared" si="4"/>
        <v>F2</v>
      </c>
      <c r="P67" s="102" t="str">
        <f ca="1" t="shared" si="5"/>
        <v>C2</v>
      </c>
      <c r="Q67" s="129"/>
    </row>
    <row r="68" spans="1:17" s="5" customFormat="1" ht="30" customHeight="1">
      <c r="A68" s="144" t="s">
        <v>83</v>
      </c>
      <c r="B68" s="152" t="s">
        <v>206</v>
      </c>
      <c r="C68" s="146" t="s">
        <v>84</v>
      </c>
      <c r="D68" s="147" t="s">
        <v>236</v>
      </c>
      <c r="E68" s="148"/>
      <c r="F68" s="161"/>
      <c r="G68" s="160"/>
      <c r="H68" s="151">
        <f t="shared" si="7"/>
        <v>0</v>
      </c>
      <c r="I68" s="7"/>
      <c r="J68" s="11"/>
      <c r="K68" s="97" t="str">
        <f ca="1" t="shared" si="0"/>
        <v>LOCKED</v>
      </c>
      <c r="L68" s="98" t="str">
        <f t="shared" si="2"/>
        <v>E008Sewer ServiceCW 2130-R8</v>
      </c>
      <c r="M68" s="103">
        <f>MATCH(L68,'[1]ITEMS '!$J$6:$J$458,0)</f>
        <v>334</v>
      </c>
      <c r="N68" s="102" t="str">
        <f ca="1" t="shared" si="3"/>
        <v>F0</v>
      </c>
      <c r="O68" s="102" t="str">
        <f ca="1" t="shared" si="4"/>
        <v>F2</v>
      </c>
      <c r="P68" s="102" t="str">
        <f ca="1" t="shared" si="5"/>
        <v>C2</v>
      </c>
      <c r="Q68" s="129"/>
    </row>
    <row r="69" spans="1:17" s="110" customFormat="1" ht="39.75" customHeight="1">
      <c r="A69" s="144" t="s">
        <v>85</v>
      </c>
      <c r="B69" s="145" t="s">
        <v>23</v>
      </c>
      <c r="C69" s="146" t="s">
        <v>104</v>
      </c>
      <c r="D69" s="147"/>
      <c r="E69" s="148"/>
      <c r="F69" s="161"/>
      <c r="G69" s="160"/>
      <c r="H69" s="151">
        <f t="shared" si="7"/>
        <v>0</v>
      </c>
      <c r="I69" s="104"/>
      <c r="J69" s="105"/>
      <c r="K69" s="106" t="str">
        <f ca="1" t="shared" si="0"/>
        <v>LOCKED</v>
      </c>
      <c r="L69" s="107" t="str">
        <f t="shared" si="2"/>
        <v>E009250mm</v>
      </c>
      <c r="M69" s="108" t="e">
        <f>MATCH(L69,'[1]ITEMS '!$J$6:$J$458,0)</f>
        <v>#N/A</v>
      </c>
      <c r="N69" s="109" t="str">
        <f ca="1" t="shared" si="3"/>
        <v>F0</v>
      </c>
      <c r="O69" s="109" t="str">
        <f ca="1" t="shared" si="4"/>
        <v>F2</v>
      </c>
      <c r="P69" s="109" t="str">
        <f ca="1" t="shared" si="5"/>
        <v>C2</v>
      </c>
      <c r="Q69" s="129"/>
    </row>
    <row r="70" spans="1:17" s="110" customFormat="1" ht="30" customHeight="1">
      <c r="A70" s="144" t="s">
        <v>87</v>
      </c>
      <c r="B70" s="145"/>
      <c r="C70" s="146" t="s">
        <v>158</v>
      </c>
      <c r="D70" s="147"/>
      <c r="E70" s="148" t="s">
        <v>65</v>
      </c>
      <c r="F70" s="161">
        <v>65</v>
      </c>
      <c r="G70" s="150"/>
      <c r="H70" s="151">
        <f t="shared" si="7"/>
        <v>0</v>
      </c>
      <c r="I70" s="104"/>
      <c r="J70" s="105"/>
      <c r="K70" s="106">
        <f ca="1" t="shared" si="0"/>
      </c>
      <c r="L70" s="107" t="str">
        <f t="shared" si="2"/>
        <v>E010In a Trench, Class B bedding, Class 2 Backfillm</v>
      </c>
      <c r="M70" s="108" t="e">
        <f>MATCH(L70,'[1]ITEMS '!$J$6:$J$458,0)</f>
        <v>#N/A</v>
      </c>
      <c r="N70" s="109" t="str">
        <f ca="1" t="shared" si="3"/>
        <v>F0</v>
      </c>
      <c r="O70" s="109" t="str">
        <f ca="1" t="shared" si="4"/>
        <v>F2</v>
      </c>
      <c r="P70" s="109" t="str">
        <f ca="1" t="shared" si="5"/>
        <v>C2</v>
      </c>
      <c r="Q70" s="129"/>
    </row>
    <row r="71" spans="1:17" s="5" customFormat="1" ht="30" customHeight="1">
      <c r="A71" s="134" t="s">
        <v>138</v>
      </c>
      <c r="B71" s="135" t="s">
        <v>207</v>
      </c>
      <c r="C71" s="163" t="s">
        <v>139</v>
      </c>
      <c r="D71" s="137" t="s">
        <v>236</v>
      </c>
      <c r="E71" s="138"/>
      <c r="F71" s="154"/>
      <c r="G71" s="143"/>
      <c r="H71" s="141">
        <f t="shared" si="7"/>
        <v>0</v>
      </c>
      <c r="I71" s="8"/>
      <c r="J71" s="11"/>
      <c r="K71" s="97" t="str">
        <f ca="1" t="shared" si="0"/>
        <v>LOCKED</v>
      </c>
      <c r="L71" s="98" t="str">
        <f t="shared" si="2"/>
        <v>E036Connecting to Existing SewerCW 2130-R8</v>
      </c>
      <c r="M71" s="99">
        <f>MATCH(L71,'[1]ITEMS '!$J$6:$J$458,0)</f>
        <v>362</v>
      </c>
      <c r="N71" s="102" t="str">
        <f ca="1" t="shared" si="3"/>
        <v>F0</v>
      </c>
      <c r="O71" s="102" t="str">
        <f ca="1" t="shared" si="4"/>
        <v>F2</v>
      </c>
      <c r="P71" s="102" t="str">
        <f ca="1" t="shared" si="5"/>
        <v>C2</v>
      </c>
      <c r="Q71" s="129"/>
    </row>
    <row r="72" spans="1:17" s="5" customFormat="1" ht="30" customHeight="1">
      <c r="A72" s="144" t="s">
        <v>140</v>
      </c>
      <c r="B72" s="145" t="s">
        <v>23</v>
      </c>
      <c r="C72" s="146" t="s">
        <v>275</v>
      </c>
      <c r="D72" s="147"/>
      <c r="E72" s="148" t="s">
        <v>31</v>
      </c>
      <c r="F72" s="161">
        <v>1</v>
      </c>
      <c r="G72" s="150"/>
      <c r="H72" s="151">
        <f t="shared" si="7"/>
        <v>0</v>
      </c>
      <c r="I72" s="8"/>
      <c r="J72" s="11"/>
      <c r="K72" s="97">
        <f ca="1" t="shared" si="0"/>
      </c>
      <c r="L72" s="98" t="str">
        <f t="shared" si="2"/>
        <v>E041Connecting to 525mm Sewer (PVC)each</v>
      </c>
      <c r="M72" s="103" t="e">
        <f>MATCH(L72,'[1]ITEMS '!$J$6:$J$458,0)</f>
        <v>#N/A</v>
      </c>
      <c r="N72" s="102" t="str">
        <f ca="1" t="shared" si="3"/>
        <v>F0</v>
      </c>
      <c r="O72" s="102" t="str">
        <f ca="1" t="shared" si="4"/>
        <v>F2</v>
      </c>
      <c r="P72" s="102" t="str">
        <f ca="1" t="shared" si="5"/>
        <v>C2</v>
      </c>
      <c r="Q72" s="129"/>
    </row>
    <row r="73" spans="1:17" s="10" customFormat="1" ht="30" customHeight="1">
      <c r="A73" s="144"/>
      <c r="B73" s="145" t="s">
        <v>26</v>
      </c>
      <c r="C73" s="146" t="s">
        <v>284</v>
      </c>
      <c r="D73" s="147"/>
      <c r="E73" s="148" t="s">
        <v>31</v>
      </c>
      <c r="F73" s="161">
        <v>1</v>
      </c>
      <c r="G73" s="150"/>
      <c r="H73" s="151">
        <f t="shared" si="7"/>
        <v>0</v>
      </c>
      <c r="I73" s="8"/>
      <c r="J73" s="27"/>
      <c r="K73" s="97">
        <f aca="true" ca="1" t="shared" si="8" ref="K73:K138">IF(CELL("protect",$G73)=1,"LOCKED","")</f>
      </c>
      <c r="L73" s="98" t="str">
        <f t="shared" si="2"/>
        <v>Connecting to 1350mm Sewer( C-76-4)each</v>
      </c>
      <c r="M73" s="103" t="e">
        <f>MATCH(L73,'[1]ITEMS '!$J$6:$J$458,0)</f>
        <v>#N/A</v>
      </c>
      <c r="N73" s="102" t="str">
        <f ca="1" t="shared" si="3"/>
        <v>F0</v>
      </c>
      <c r="O73" s="102" t="str">
        <f ca="1" t="shared" si="4"/>
        <v>F2</v>
      </c>
      <c r="P73" s="102" t="str">
        <f ca="1" t="shared" si="5"/>
        <v>C2</v>
      </c>
      <c r="Q73" s="129"/>
    </row>
    <row r="74" spans="1:17" s="10" customFormat="1" ht="30" customHeight="1">
      <c r="A74" s="134" t="s">
        <v>92</v>
      </c>
      <c r="B74" s="135" t="s">
        <v>208</v>
      </c>
      <c r="C74" s="136" t="s">
        <v>93</v>
      </c>
      <c r="D74" s="137" t="s">
        <v>94</v>
      </c>
      <c r="E74" s="138" t="s">
        <v>65</v>
      </c>
      <c r="F74" s="154">
        <v>1100</v>
      </c>
      <c r="G74" s="140"/>
      <c r="H74" s="141">
        <f t="shared" si="7"/>
        <v>0</v>
      </c>
      <c r="I74" s="8" t="s">
        <v>86</v>
      </c>
      <c r="J74" s="27"/>
      <c r="K74" s="97">
        <f ca="1" t="shared" si="8"/>
      </c>
      <c r="L74" s="98" t="str">
        <f aca="true" t="shared" si="9" ref="L74:L139">CLEAN(CONCATENATE(TRIM($A74),TRIM($C74),TRIM($D74),TRIM($E74)))</f>
        <v>E051Installation of SubdrainsCW 3120-R1m</v>
      </c>
      <c r="M74" s="99">
        <f>MATCH(L74,'[1]ITEMS '!$J$6:$J$458,0)</f>
        <v>377</v>
      </c>
      <c r="N74" s="102" t="str">
        <f aca="true" ca="1" t="shared" si="10" ref="N74:N139">CELL("format",$F74)</f>
        <v>F0</v>
      </c>
      <c r="O74" s="102" t="str">
        <f aca="true" ca="1" t="shared" si="11" ref="O74:O139">CELL("format",$G74)</f>
        <v>F2</v>
      </c>
      <c r="P74" s="102" t="str">
        <f aca="true" ca="1" t="shared" si="12" ref="P74:P139">CELL("format",$H74)</f>
        <v>C2</v>
      </c>
      <c r="Q74" s="129"/>
    </row>
    <row r="75" spans="1:17" s="10" customFormat="1" ht="39.75" customHeight="1">
      <c r="A75" s="144"/>
      <c r="B75" s="152" t="s">
        <v>209</v>
      </c>
      <c r="C75" s="146" t="s">
        <v>152</v>
      </c>
      <c r="D75" s="147" t="s">
        <v>236</v>
      </c>
      <c r="E75" s="148"/>
      <c r="F75" s="161"/>
      <c r="G75" s="160"/>
      <c r="H75" s="151">
        <f t="shared" si="7"/>
        <v>0</v>
      </c>
      <c r="I75" s="8" t="s">
        <v>88</v>
      </c>
      <c r="J75" s="27"/>
      <c r="K75" s="97" t="str">
        <f ca="1" t="shared" si="8"/>
        <v>LOCKED</v>
      </c>
      <c r="L75" s="98" t="str">
        <f t="shared" si="9"/>
        <v>Land Drainage SewersCW 2130-R8</v>
      </c>
      <c r="M75" s="103" t="e">
        <f>MATCH(L75,'[1]ITEMS '!$J$6:$J$458,0)</f>
        <v>#N/A</v>
      </c>
      <c r="N75" s="102" t="str">
        <f ca="1" t="shared" si="10"/>
        <v>F0</v>
      </c>
      <c r="O75" s="102" t="str">
        <f ca="1" t="shared" si="11"/>
        <v>F2</v>
      </c>
      <c r="P75" s="102" t="str">
        <f ca="1" t="shared" si="12"/>
        <v>C2</v>
      </c>
      <c r="Q75" s="129"/>
    </row>
    <row r="76" spans="1:17" s="105" customFormat="1" ht="30" customHeight="1">
      <c r="A76" s="144"/>
      <c r="B76" s="145" t="s">
        <v>23</v>
      </c>
      <c r="C76" s="146" t="s">
        <v>153</v>
      </c>
      <c r="D76" s="147"/>
      <c r="E76" s="148"/>
      <c r="F76" s="161"/>
      <c r="G76" s="160"/>
      <c r="H76" s="151">
        <f t="shared" si="7"/>
        <v>0</v>
      </c>
      <c r="I76" s="104"/>
      <c r="K76" s="106" t="str">
        <f ca="1" t="shared" si="8"/>
        <v>LOCKED</v>
      </c>
      <c r="L76" s="107" t="str">
        <f t="shared" si="9"/>
        <v>Manholes</v>
      </c>
      <c r="M76" s="108" t="e">
        <f>MATCH(L76,'[1]ITEMS '!$J$6:$J$458,0)</f>
        <v>#N/A</v>
      </c>
      <c r="N76" s="109" t="str">
        <f ca="1" t="shared" si="10"/>
        <v>F0</v>
      </c>
      <c r="O76" s="109" t="str">
        <f ca="1" t="shared" si="11"/>
        <v>F2</v>
      </c>
      <c r="P76" s="109" t="str">
        <f ca="1" t="shared" si="12"/>
        <v>C2</v>
      </c>
      <c r="Q76" s="130"/>
    </row>
    <row r="77" spans="1:17" s="110" customFormat="1" ht="39.75" customHeight="1">
      <c r="A77" s="144"/>
      <c r="B77" s="145"/>
      <c r="C77" s="146" t="s">
        <v>242</v>
      </c>
      <c r="D77" s="147"/>
      <c r="E77" s="148" t="s">
        <v>31</v>
      </c>
      <c r="F77" s="161">
        <v>2</v>
      </c>
      <c r="G77" s="150"/>
      <c r="H77" s="151">
        <f t="shared" si="7"/>
        <v>0</v>
      </c>
      <c r="I77" s="131"/>
      <c r="J77" s="105"/>
      <c r="K77" s="106">
        <f ca="1" t="shared" si="8"/>
      </c>
      <c r="L77" s="107" t="str">
        <f t="shared" si="9"/>
        <v>a) Type "A" (SD-010)each</v>
      </c>
      <c r="M77" s="108" t="e">
        <f>MATCH(L77,'[1]ITEMS '!$J$6:$J$458,0)</f>
        <v>#N/A</v>
      </c>
      <c r="N77" s="109" t="str">
        <f ca="1" t="shared" si="10"/>
        <v>F0</v>
      </c>
      <c r="O77" s="109" t="str">
        <f ca="1" t="shared" si="11"/>
        <v>F2</v>
      </c>
      <c r="P77" s="109" t="str">
        <f ca="1" t="shared" si="12"/>
        <v>C2</v>
      </c>
      <c r="Q77" s="130"/>
    </row>
    <row r="78" spans="1:17" s="110" customFormat="1" ht="39.75" customHeight="1">
      <c r="A78" s="144"/>
      <c r="B78" s="145"/>
      <c r="C78" s="146" t="s">
        <v>243</v>
      </c>
      <c r="D78" s="147"/>
      <c r="E78" s="148" t="s">
        <v>31</v>
      </c>
      <c r="F78" s="161">
        <v>4</v>
      </c>
      <c r="G78" s="150"/>
      <c r="H78" s="151">
        <f t="shared" si="7"/>
        <v>0</v>
      </c>
      <c r="I78" s="131"/>
      <c r="J78" s="105"/>
      <c r="K78" s="106">
        <f ca="1" t="shared" si="8"/>
      </c>
      <c r="L78" s="107" t="str">
        <f t="shared" si="9"/>
        <v>b) Type "B" (SD-011)each</v>
      </c>
      <c r="M78" s="108" t="e">
        <f>MATCH(L78,'[1]ITEMS '!$J$6:$J$458,0)</f>
        <v>#N/A</v>
      </c>
      <c r="N78" s="109" t="str">
        <f ca="1" t="shared" si="10"/>
        <v>F0</v>
      </c>
      <c r="O78" s="109" t="str">
        <f ca="1" t="shared" si="11"/>
        <v>F2</v>
      </c>
      <c r="P78" s="109" t="str">
        <f ca="1" t="shared" si="12"/>
        <v>C2</v>
      </c>
      <c r="Q78" s="130"/>
    </row>
    <row r="79" spans="1:17" s="110" customFormat="1" ht="30" customHeight="1">
      <c r="A79" s="196"/>
      <c r="B79" s="197"/>
      <c r="C79" s="190" t="s">
        <v>244</v>
      </c>
      <c r="D79" s="191"/>
      <c r="E79" s="192" t="s">
        <v>31</v>
      </c>
      <c r="F79" s="198">
        <v>1</v>
      </c>
      <c r="G79" s="194"/>
      <c r="H79" s="195">
        <f t="shared" si="7"/>
        <v>0</v>
      </c>
      <c r="I79" s="104"/>
      <c r="J79" s="105"/>
      <c r="K79" s="106">
        <f ca="1" t="shared" si="8"/>
      </c>
      <c r="L79" s="107" t="str">
        <f t="shared" si="9"/>
        <v>c) Type "C" (2100mm)each</v>
      </c>
      <c r="M79" s="108" t="e">
        <f>MATCH(L79,'[1]ITEMS '!$J$6:$J$458,0)</f>
        <v>#N/A</v>
      </c>
      <c r="N79" s="109" t="str">
        <f ca="1" t="shared" si="10"/>
        <v>F0</v>
      </c>
      <c r="O79" s="109" t="str">
        <f ca="1" t="shared" si="11"/>
        <v>F2</v>
      </c>
      <c r="P79" s="109" t="str">
        <f ca="1" t="shared" si="12"/>
        <v>C2</v>
      </c>
      <c r="Q79" s="130"/>
    </row>
    <row r="80" spans="1:17" s="110" customFormat="1" ht="34.5" customHeight="1">
      <c r="A80" s="144"/>
      <c r="B80" s="145" t="s">
        <v>26</v>
      </c>
      <c r="C80" s="146" t="s">
        <v>156</v>
      </c>
      <c r="D80" s="147"/>
      <c r="E80" s="148"/>
      <c r="F80" s="161"/>
      <c r="G80" s="160"/>
      <c r="H80" s="151">
        <f t="shared" si="7"/>
        <v>0</v>
      </c>
      <c r="I80" s="104"/>
      <c r="J80" s="105"/>
      <c r="K80" s="106" t="str">
        <f ca="1" t="shared" si="8"/>
        <v>LOCKED</v>
      </c>
      <c r="L80" s="107" t="str">
        <f t="shared" si="9"/>
        <v>Pipe</v>
      </c>
      <c r="M80" s="108" t="e">
        <f>MATCH(L80,'[1]ITEMS '!$J$6:$J$458,0)</f>
        <v>#N/A</v>
      </c>
      <c r="N80" s="109" t="str">
        <f ca="1" t="shared" si="10"/>
        <v>F0</v>
      </c>
      <c r="O80" s="109" t="str">
        <f ca="1" t="shared" si="11"/>
        <v>F2</v>
      </c>
      <c r="P80" s="109" t="str">
        <f ca="1" t="shared" si="12"/>
        <v>C2</v>
      </c>
      <c r="Q80" s="130"/>
    </row>
    <row r="81" spans="1:17" s="110" customFormat="1" ht="34.5" customHeight="1">
      <c r="A81" s="144"/>
      <c r="B81" s="145"/>
      <c r="C81" s="146" t="s">
        <v>245</v>
      </c>
      <c r="D81" s="147"/>
      <c r="E81" s="148"/>
      <c r="F81" s="161"/>
      <c r="G81" s="160"/>
      <c r="H81" s="151">
        <f t="shared" si="7"/>
        <v>0</v>
      </c>
      <c r="I81" s="104"/>
      <c r="J81" s="105"/>
      <c r="K81" s="106" t="str">
        <f ca="1" t="shared" si="8"/>
        <v>LOCKED</v>
      </c>
      <c r="L81" s="107" t="str">
        <f t="shared" si="9"/>
        <v>a) 300mm Sewer (PVC SDR-35, Ribbed)</v>
      </c>
      <c r="M81" s="108" t="e">
        <f>MATCH(L81,'[1]ITEMS '!$J$6:$J$458,0)</f>
        <v>#N/A</v>
      </c>
      <c r="N81" s="109" t="str">
        <f ca="1" t="shared" si="10"/>
        <v>F0</v>
      </c>
      <c r="O81" s="109" t="str">
        <f ca="1" t="shared" si="11"/>
        <v>F2</v>
      </c>
      <c r="P81" s="109" t="str">
        <f ca="1" t="shared" si="12"/>
        <v>C2</v>
      </c>
      <c r="Q81" s="130"/>
    </row>
    <row r="82" spans="1:17" s="110" customFormat="1" ht="34.5" customHeight="1">
      <c r="A82" s="144"/>
      <c r="B82" s="145"/>
      <c r="C82" s="146" t="s">
        <v>164</v>
      </c>
      <c r="D82" s="147"/>
      <c r="E82" s="148" t="s">
        <v>154</v>
      </c>
      <c r="F82" s="161">
        <v>18</v>
      </c>
      <c r="G82" s="150"/>
      <c r="H82" s="151">
        <f t="shared" si="7"/>
        <v>0</v>
      </c>
      <c r="I82" s="104"/>
      <c r="J82" s="105"/>
      <c r="K82" s="106">
        <f ca="1" t="shared" si="8"/>
      </c>
      <c r="L82" s="107" t="str">
        <f t="shared" si="9"/>
        <v>In a trench, Class B Bedding, Class 3 Backfill 0-4 M. Deeplm.</v>
      </c>
      <c r="M82" s="108" t="e">
        <f>MATCH(L82,'[1]ITEMS '!$J$6:$J$458,0)</f>
        <v>#N/A</v>
      </c>
      <c r="N82" s="109" t="str">
        <f ca="1" t="shared" si="10"/>
        <v>F0</v>
      </c>
      <c r="O82" s="109" t="str">
        <f ca="1" t="shared" si="11"/>
        <v>F2</v>
      </c>
      <c r="P82" s="109" t="str">
        <f ca="1" t="shared" si="12"/>
        <v>C2</v>
      </c>
      <c r="Q82" s="130"/>
    </row>
    <row r="83" spans="1:17" s="110" customFormat="1" ht="34.5" customHeight="1">
      <c r="A83" s="144"/>
      <c r="B83" s="145"/>
      <c r="C83" s="146" t="s">
        <v>288</v>
      </c>
      <c r="D83" s="147"/>
      <c r="E83" s="148"/>
      <c r="F83" s="161"/>
      <c r="G83" s="160"/>
      <c r="H83" s="151">
        <f t="shared" si="7"/>
        <v>0</v>
      </c>
      <c r="I83" s="104"/>
      <c r="J83" s="105"/>
      <c r="K83" s="106" t="str">
        <f ca="1" t="shared" si="8"/>
        <v>LOCKED</v>
      </c>
      <c r="L83" s="107" t="str">
        <f t="shared" si="9"/>
        <v>b) 450mm Sewer (PVC SDR-35, C-76-3)</v>
      </c>
      <c r="M83" s="108" t="e">
        <f>MATCH(L83,'[1]ITEMS '!$J$6:$J$458,0)</f>
        <v>#N/A</v>
      </c>
      <c r="N83" s="109" t="str">
        <f ca="1" t="shared" si="10"/>
        <v>F0</v>
      </c>
      <c r="O83" s="109" t="str">
        <f ca="1" t="shared" si="11"/>
        <v>F2</v>
      </c>
      <c r="P83" s="109" t="str">
        <f ca="1" t="shared" si="12"/>
        <v>C2</v>
      </c>
      <c r="Q83" s="130"/>
    </row>
    <row r="84" spans="1:17" s="110" customFormat="1" ht="34.5" customHeight="1">
      <c r="A84" s="144"/>
      <c r="B84" s="145"/>
      <c r="C84" s="146" t="s">
        <v>163</v>
      </c>
      <c r="D84" s="147"/>
      <c r="E84" s="148" t="s">
        <v>154</v>
      </c>
      <c r="F84" s="161">
        <v>64</v>
      </c>
      <c r="G84" s="150"/>
      <c r="H84" s="151">
        <f t="shared" si="7"/>
        <v>0</v>
      </c>
      <c r="I84" s="104"/>
      <c r="J84" s="105"/>
      <c r="K84" s="106">
        <f ca="1" t="shared" si="8"/>
      </c>
      <c r="L84" s="107" t="str">
        <f t="shared" si="9"/>
        <v>Trenchless, Class B Bedding, Class 4 Backfill 0-4 M. Deeplm.</v>
      </c>
      <c r="M84" s="108" t="e">
        <f>MATCH(L84,'[1]ITEMS '!$J$6:$J$458,0)</f>
        <v>#N/A</v>
      </c>
      <c r="N84" s="109" t="str">
        <f ca="1" t="shared" si="10"/>
        <v>F0</v>
      </c>
      <c r="O84" s="109" t="str">
        <f ca="1" t="shared" si="11"/>
        <v>F2</v>
      </c>
      <c r="P84" s="109" t="str">
        <f ca="1" t="shared" si="12"/>
        <v>C2</v>
      </c>
      <c r="Q84" s="130"/>
    </row>
    <row r="85" spans="1:17" s="123" customFormat="1" ht="34.5" customHeight="1">
      <c r="A85" s="144"/>
      <c r="B85" s="145"/>
      <c r="C85" s="146" t="s">
        <v>285</v>
      </c>
      <c r="D85" s="147"/>
      <c r="E85" s="148"/>
      <c r="F85" s="161"/>
      <c r="G85" s="160"/>
      <c r="H85" s="151">
        <f t="shared" si="7"/>
        <v>0</v>
      </c>
      <c r="I85" s="104"/>
      <c r="J85" s="105"/>
      <c r="K85" s="106" t="str">
        <f ca="1" t="shared" si="8"/>
        <v>LOCKED</v>
      </c>
      <c r="L85" s="107" t="str">
        <f t="shared" si="9"/>
        <v>c) 525mm Sewer (C-76-3)</v>
      </c>
      <c r="M85" s="108" t="e">
        <f>MATCH(L85,'[1]ITEMS '!$J$6:$J$458,0)</f>
        <v>#N/A</v>
      </c>
      <c r="N85" s="109" t="str">
        <f ca="1" t="shared" si="10"/>
        <v>F0</v>
      </c>
      <c r="O85" s="109" t="str">
        <f ca="1" t="shared" si="11"/>
        <v>F2</v>
      </c>
      <c r="P85" s="109" t="str">
        <f ca="1" t="shared" si="12"/>
        <v>C2</v>
      </c>
      <c r="Q85" s="130"/>
    </row>
    <row r="86" spans="1:17" s="110" customFormat="1" ht="34.5" customHeight="1">
      <c r="A86" s="144"/>
      <c r="B86" s="145"/>
      <c r="C86" s="146" t="s">
        <v>163</v>
      </c>
      <c r="D86" s="147"/>
      <c r="E86" s="148" t="s">
        <v>154</v>
      </c>
      <c r="F86" s="161">
        <v>57</v>
      </c>
      <c r="G86" s="150"/>
      <c r="H86" s="151">
        <f t="shared" si="7"/>
        <v>0</v>
      </c>
      <c r="I86" s="104"/>
      <c r="J86" s="105"/>
      <c r="K86" s="106">
        <f ca="1" t="shared" si="8"/>
      </c>
      <c r="L86" s="107" t="str">
        <f t="shared" si="9"/>
        <v>Trenchless, Class B Bedding, Class 4 Backfill 0-4 M. Deeplm.</v>
      </c>
      <c r="M86" s="108" t="e">
        <f>MATCH(L86,'[1]ITEMS '!$J$6:$J$458,0)</f>
        <v>#N/A</v>
      </c>
      <c r="N86" s="109" t="str">
        <f ca="1" t="shared" si="10"/>
        <v>F0</v>
      </c>
      <c r="O86" s="109" t="str">
        <f ca="1" t="shared" si="11"/>
        <v>F2</v>
      </c>
      <c r="P86" s="109" t="str">
        <f ca="1" t="shared" si="12"/>
        <v>C2</v>
      </c>
      <c r="Q86" s="130"/>
    </row>
    <row r="87" spans="1:17" s="123" customFormat="1" ht="34.5" customHeight="1">
      <c r="A87" s="144"/>
      <c r="B87" s="145"/>
      <c r="C87" s="146" t="s">
        <v>286</v>
      </c>
      <c r="D87" s="147"/>
      <c r="E87" s="148"/>
      <c r="F87" s="161"/>
      <c r="G87" s="160"/>
      <c r="H87" s="151">
        <f t="shared" si="7"/>
        <v>0</v>
      </c>
      <c r="I87" s="104"/>
      <c r="J87" s="105"/>
      <c r="K87" s="106" t="str">
        <f ca="1" t="shared" si="8"/>
        <v>LOCKED</v>
      </c>
      <c r="L87" s="107" t="str">
        <f t="shared" si="9"/>
        <v>d) 600mm Sewer (C-76-3)</v>
      </c>
      <c r="M87" s="108" t="e">
        <f>MATCH(L87,'[1]ITEMS '!$J$6:$J$458,0)</f>
        <v>#N/A</v>
      </c>
      <c r="N87" s="109" t="str">
        <f ca="1" t="shared" si="10"/>
        <v>F0</v>
      </c>
      <c r="O87" s="109" t="str">
        <f ca="1" t="shared" si="11"/>
        <v>F2</v>
      </c>
      <c r="P87" s="109" t="str">
        <f ca="1" t="shared" si="12"/>
        <v>C2</v>
      </c>
      <c r="Q87" s="130"/>
    </row>
    <row r="88" spans="1:17" s="110" customFormat="1" ht="34.5" customHeight="1">
      <c r="A88" s="144"/>
      <c r="B88" s="145"/>
      <c r="C88" s="146" t="s">
        <v>162</v>
      </c>
      <c r="D88" s="147"/>
      <c r="E88" s="148" t="s">
        <v>154</v>
      </c>
      <c r="F88" s="161">
        <v>385</v>
      </c>
      <c r="G88" s="150"/>
      <c r="H88" s="151">
        <f t="shared" si="7"/>
        <v>0</v>
      </c>
      <c r="I88" s="104"/>
      <c r="J88" s="105"/>
      <c r="K88" s="106">
        <f ca="1" t="shared" si="8"/>
      </c>
      <c r="L88" s="107" t="str">
        <f t="shared" si="9"/>
        <v>Trenchless, Class B Bedding, Class 4 Backfill 0-5 M. Deeplm.</v>
      </c>
      <c r="M88" s="108" t="e">
        <f>MATCH(L88,'[1]ITEMS '!$J$6:$J$458,0)</f>
        <v>#N/A</v>
      </c>
      <c r="N88" s="109" t="str">
        <f ca="1" t="shared" si="10"/>
        <v>F0</v>
      </c>
      <c r="O88" s="109" t="str">
        <f ca="1" t="shared" si="11"/>
        <v>F2</v>
      </c>
      <c r="P88" s="109" t="str">
        <f ca="1" t="shared" si="12"/>
        <v>C2</v>
      </c>
      <c r="Q88" s="130"/>
    </row>
    <row r="89" spans="1:17" s="123" customFormat="1" ht="34.5" customHeight="1">
      <c r="A89" s="144"/>
      <c r="B89" s="145"/>
      <c r="C89" s="146" t="s">
        <v>287</v>
      </c>
      <c r="D89" s="147"/>
      <c r="E89" s="148"/>
      <c r="F89" s="161"/>
      <c r="G89" s="160"/>
      <c r="H89" s="151">
        <f t="shared" si="7"/>
        <v>0</v>
      </c>
      <c r="I89" s="104"/>
      <c r="J89" s="105"/>
      <c r="K89" s="106" t="str">
        <f ca="1" t="shared" si="8"/>
        <v>LOCKED</v>
      </c>
      <c r="L89" s="107" t="str">
        <f t="shared" si="9"/>
        <v>e) 1350mm Sewer (Concrete C-76-4)</v>
      </c>
      <c r="M89" s="108" t="e">
        <f>MATCH(L89,'[1]ITEMS '!$J$6:$J$458,0)</f>
        <v>#N/A</v>
      </c>
      <c r="N89" s="109" t="str">
        <f ca="1" t="shared" si="10"/>
        <v>F0</v>
      </c>
      <c r="O89" s="109" t="str">
        <f ca="1" t="shared" si="11"/>
        <v>F2</v>
      </c>
      <c r="P89" s="109" t="str">
        <f ca="1" t="shared" si="12"/>
        <v>C2</v>
      </c>
      <c r="Q89" s="130"/>
    </row>
    <row r="90" spans="1:17" s="110" customFormat="1" ht="34.5" customHeight="1">
      <c r="A90" s="144"/>
      <c r="B90" s="152"/>
      <c r="C90" s="146" t="s">
        <v>161</v>
      </c>
      <c r="D90" s="147"/>
      <c r="E90" s="148" t="s">
        <v>154</v>
      </c>
      <c r="F90" s="161">
        <v>17</v>
      </c>
      <c r="G90" s="150"/>
      <c r="H90" s="151">
        <f t="shared" si="7"/>
        <v>0</v>
      </c>
      <c r="I90" s="104"/>
      <c r="J90" s="105"/>
      <c r="K90" s="106">
        <f ca="1" t="shared" si="8"/>
      </c>
      <c r="L90" s="107" t="str">
        <f t="shared" si="9"/>
        <v>Trenchless, Class B Bedding, Class 3 Backfill 4-5 M. Deeplm.</v>
      </c>
      <c r="M90" s="108" t="e">
        <f>MATCH(L90,'[1]ITEMS '!$J$6:$J$458,0)</f>
        <v>#N/A</v>
      </c>
      <c r="N90" s="109" t="str">
        <f ca="1" t="shared" si="10"/>
        <v>F0</v>
      </c>
      <c r="O90" s="109" t="str">
        <f ca="1" t="shared" si="11"/>
        <v>F2</v>
      </c>
      <c r="P90" s="109" t="str">
        <f ca="1" t="shared" si="12"/>
        <v>C2</v>
      </c>
      <c r="Q90" s="130"/>
    </row>
    <row r="91" spans="1:17" s="123" customFormat="1" ht="34.5" customHeight="1">
      <c r="A91" s="144" t="s">
        <v>141</v>
      </c>
      <c r="B91" s="152" t="s">
        <v>210</v>
      </c>
      <c r="C91" s="146" t="s">
        <v>168</v>
      </c>
      <c r="D91" s="147" t="s">
        <v>167</v>
      </c>
      <c r="E91" s="148" t="s">
        <v>154</v>
      </c>
      <c r="F91" s="161">
        <f>SUM(F82:F90)</f>
        <v>541</v>
      </c>
      <c r="G91" s="150"/>
      <c r="H91" s="151">
        <f t="shared" si="7"/>
        <v>0</v>
      </c>
      <c r="I91" s="104"/>
      <c r="J91" s="105"/>
      <c r="K91" s="106">
        <f ca="1" t="shared" si="8"/>
      </c>
      <c r="L91" s="107" t="str">
        <f t="shared" si="9"/>
        <v>F002Video Inspection of Sewers (all sizes)CW 2145lm.</v>
      </c>
      <c r="M91" s="108" t="e">
        <f>MATCH(L91,'[1]ITEMS '!$J$6:$J$458,0)</f>
        <v>#N/A</v>
      </c>
      <c r="N91" s="109" t="str">
        <f ca="1" t="shared" si="10"/>
        <v>F0</v>
      </c>
      <c r="O91" s="109" t="str">
        <f ca="1" t="shared" si="11"/>
        <v>F2</v>
      </c>
      <c r="P91" s="109" t="str">
        <f ca="1" t="shared" si="12"/>
        <v>C2</v>
      </c>
      <c r="Q91" s="129"/>
    </row>
    <row r="92" spans="1:17" s="110" customFormat="1" ht="34.5" customHeight="1">
      <c r="A92" s="170"/>
      <c r="B92" s="111" t="s">
        <v>252</v>
      </c>
      <c r="C92" s="179" t="s">
        <v>173</v>
      </c>
      <c r="D92" s="176"/>
      <c r="E92" s="199"/>
      <c r="F92" s="124"/>
      <c r="G92" s="112" t="s">
        <v>172</v>
      </c>
      <c r="H92" s="125">
        <f>SUM(H66:H91)</f>
        <v>0</v>
      </c>
      <c r="I92" s="104"/>
      <c r="J92" s="105"/>
      <c r="K92" s="106" t="str">
        <f ca="1" t="shared" si="8"/>
        <v>LOCKED</v>
      </c>
      <c r="L92" s="107" t="str">
        <f t="shared" si="9"/>
        <v>CHEVRIER BOULEVARD LAND DRAINAGE CONSTRUCTION</v>
      </c>
      <c r="M92" s="108" t="e">
        <f>MATCH(L92,'[1]ITEMS '!$J$6:$J$458,0)</f>
        <v>#N/A</v>
      </c>
      <c r="N92" s="109" t="str">
        <f ca="1" t="shared" si="10"/>
        <v>F0</v>
      </c>
      <c r="O92" s="109" t="str">
        <f ca="1" t="shared" si="11"/>
        <v>F2</v>
      </c>
      <c r="P92" s="109" t="str">
        <f ca="1" t="shared" si="12"/>
        <v>C2</v>
      </c>
      <c r="Q92" s="129"/>
    </row>
    <row r="93" spans="1:17" s="123" customFormat="1" ht="39.75" customHeight="1">
      <c r="A93" s="170"/>
      <c r="B93" s="121" t="s">
        <v>247</v>
      </c>
      <c r="C93" s="171" t="s">
        <v>174</v>
      </c>
      <c r="D93" s="111"/>
      <c r="E93" s="111"/>
      <c r="F93" s="201"/>
      <c r="G93" s="115"/>
      <c r="H93" s="116"/>
      <c r="I93" s="104"/>
      <c r="J93" s="105"/>
      <c r="K93" s="106" t="str">
        <f ca="1" t="shared" si="8"/>
        <v>LOCKED</v>
      </c>
      <c r="L93" s="107" t="str">
        <f t="shared" si="9"/>
        <v>CHEVRIER BOULEVARD CONCRETE PAVEMENT CONSTRUCTION</v>
      </c>
      <c r="M93" s="108" t="e">
        <f>MATCH(L93,'[1]ITEMS '!$J$6:$J$458,0)</f>
        <v>#N/A</v>
      </c>
      <c r="N93" s="109" t="str">
        <f ca="1" t="shared" si="10"/>
        <v>F0</v>
      </c>
      <c r="O93" s="109" t="str">
        <f ca="1" t="shared" si="11"/>
        <v>F2</v>
      </c>
      <c r="P93" s="109" t="str">
        <f ca="1" t="shared" si="12"/>
        <v>C2</v>
      </c>
      <c r="Q93" s="129"/>
    </row>
    <row r="94" spans="1:17" s="4" customFormat="1" ht="19.5" customHeight="1">
      <c r="A94" s="144" t="s">
        <v>15</v>
      </c>
      <c r="B94" s="152" t="s">
        <v>211</v>
      </c>
      <c r="C94" s="146" t="s">
        <v>16</v>
      </c>
      <c r="D94" s="147" t="s">
        <v>13</v>
      </c>
      <c r="E94" s="148" t="s">
        <v>14</v>
      </c>
      <c r="F94" s="149">
        <v>2200</v>
      </c>
      <c r="G94" s="150"/>
      <c r="H94" s="151">
        <f aca="true" t="shared" si="13" ref="H94:H127">ROUND(G94,2)*F94</f>
        <v>0</v>
      </c>
      <c r="I94" s="104"/>
      <c r="J94" s="105"/>
      <c r="K94" s="106">
        <f ca="1" t="shared" si="8"/>
      </c>
      <c r="L94" s="107" t="str">
        <f t="shared" si="9"/>
        <v>A003ExcavationCW 3110-R7m³</v>
      </c>
      <c r="M94" s="108">
        <f>MATCH(L94,'[1]ITEMS '!$J$6:$J$458,0)</f>
        <v>3</v>
      </c>
      <c r="N94" s="109" t="str">
        <f ca="1" t="shared" si="10"/>
        <v>F0</v>
      </c>
      <c r="O94" s="109" t="str">
        <f ca="1" t="shared" si="11"/>
        <v>F2</v>
      </c>
      <c r="P94" s="109" t="str">
        <f ca="1" t="shared" si="12"/>
        <v>C2</v>
      </c>
      <c r="Q94" s="130"/>
    </row>
    <row r="95" spans="1:17" s="17" customFormat="1" ht="39.75" customHeight="1">
      <c r="A95" s="142" t="s">
        <v>17</v>
      </c>
      <c r="B95" s="135" t="s">
        <v>212</v>
      </c>
      <c r="C95" s="136" t="s">
        <v>18</v>
      </c>
      <c r="D95" s="137" t="s">
        <v>13</v>
      </c>
      <c r="E95" s="138" t="s">
        <v>19</v>
      </c>
      <c r="F95" s="139">
        <v>6250</v>
      </c>
      <c r="G95" s="140"/>
      <c r="H95" s="141">
        <f t="shared" si="13"/>
        <v>0</v>
      </c>
      <c r="I95" s="8"/>
      <c r="J95" s="11"/>
      <c r="K95" s="97">
        <f ca="1" t="shared" si="8"/>
      </c>
      <c r="L95" s="98" t="str">
        <f t="shared" si="9"/>
        <v>A004Sub-Grade CompactionCW 3110-R7m²</v>
      </c>
      <c r="M95" s="99">
        <f>MATCH(L95,'[1]ITEMS '!$J$6:$J$458,0)</f>
        <v>4</v>
      </c>
      <c r="N95" s="102" t="str">
        <f ca="1" t="shared" si="10"/>
        <v>F0</v>
      </c>
      <c r="O95" s="102" t="str">
        <f ca="1" t="shared" si="11"/>
        <v>F2</v>
      </c>
      <c r="P95" s="102" t="str">
        <f ca="1" t="shared" si="12"/>
        <v>C2</v>
      </c>
      <c r="Q95" s="129"/>
    </row>
    <row r="96" spans="1:17" s="17" customFormat="1" ht="39.75" customHeight="1">
      <c r="A96" s="142" t="s">
        <v>20</v>
      </c>
      <c r="B96" s="135" t="s">
        <v>213</v>
      </c>
      <c r="C96" s="136" t="s">
        <v>21</v>
      </c>
      <c r="D96" s="137" t="s">
        <v>13</v>
      </c>
      <c r="E96" s="138"/>
      <c r="F96" s="139"/>
      <c r="G96" s="143"/>
      <c r="H96" s="141">
        <f t="shared" si="13"/>
        <v>0</v>
      </c>
      <c r="I96" s="8"/>
      <c r="J96" s="11"/>
      <c r="K96" s="97" t="str">
        <f ca="1" t="shared" si="8"/>
        <v>LOCKED</v>
      </c>
      <c r="L96" s="98" t="str">
        <f t="shared" si="9"/>
        <v>A007Crushed Sub-base MaterialCW 3110-R7</v>
      </c>
      <c r="M96" s="99">
        <f>MATCH(L96,'[1]ITEMS '!$J$6:$J$458,0)</f>
        <v>7</v>
      </c>
      <c r="N96" s="102" t="str">
        <f ca="1" t="shared" si="10"/>
        <v>F0</v>
      </c>
      <c r="O96" s="102" t="str">
        <f ca="1" t="shared" si="11"/>
        <v>F2</v>
      </c>
      <c r="P96" s="102" t="str">
        <f ca="1" t="shared" si="12"/>
        <v>C2</v>
      </c>
      <c r="Q96" s="129"/>
    </row>
    <row r="97" spans="1:17" s="110" customFormat="1" ht="39.75" customHeight="1">
      <c r="A97" s="144" t="s">
        <v>22</v>
      </c>
      <c r="B97" s="145" t="s">
        <v>23</v>
      </c>
      <c r="C97" s="146" t="s">
        <v>148</v>
      </c>
      <c r="D97" s="147" t="s">
        <v>1</v>
      </c>
      <c r="E97" s="148" t="s">
        <v>24</v>
      </c>
      <c r="F97" s="149">
        <v>2600</v>
      </c>
      <c r="G97" s="150"/>
      <c r="H97" s="151">
        <f t="shared" si="13"/>
        <v>0</v>
      </c>
      <c r="I97" s="104"/>
      <c r="J97" s="105"/>
      <c r="K97" s="106">
        <f ca="1" t="shared" si="8"/>
      </c>
      <c r="L97" s="107" t="str">
        <f t="shared" si="9"/>
        <v>A00850 mm Limestonetonne</v>
      </c>
      <c r="M97" s="108" t="e">
        <f>MATCH(L97,'[1]ITEMS '!$J$6:$J$458,0)</f>
        <v>#N/A</v>
      </c>
      <c r="N97" s="109" t="str">
        <f ca="1" t="shared" si="10"/>
        <v>F0</v>
      </c>
      <c r="O97" s="109" t="str">
        <f ca="1" t="shared" si="11"/>
        <v>F2</v>
      </c>
      <c r="P97" s="109" t="str">
        <f ca="1" t="shared" si="12"/>
        <v>C2</v>
      </c>
      <c r="Q97" s="129"/>
    </row>
    <row r="98" spans="1:17" s="110" customFormat="1" ht="39.75" customHeight="1">
      <c r="A98" s="144" t="s">
        <v>105</v>
      </c>
      <c r="B98" s="145" t="s">
        <v>26</v>
      </c>
      <c r="C98" s="146" t="s">
        <v>149</v>
      </c>
      <c r="D98" s="147" t="s">
        <v>1</v>
      </c>
      <c r="E98" s="148" t="s">
        <v>24</v>
      </c>
      <c r="F98" s="149">
        <v>7500</v>
      </c>
      <c r="G98" s="150"/>
      <c r="H98" s="151">
        <f t="shared" si="13"/>
        <v>0</v>
      </c>
      <c r="I98" s="104"/>
      <c r="J98" s="105"/>
      <c r="K98" s="106">
        <f ca="1" t="shared" si="8"/>
      </c>
      <c r="L98" s="107" t="str">
        <f t="shared" si="9"/>
        <v>A009150 mm Limestonetonne</v>
      </c>
      <c r="M98" s="108" t="e">
        <f>MATCH(L98,'[1]ITEMS '!$J$6:$J$458,0)</f>
        <v>#N/A</v>
      </c>
      <c r="N98" s="109" t="str">
        <f ca="1" t="shared" si="10"/>
        <v>F0</v>
      </c>
      <c r="O98" s="109" t="str">
        <f ca="1" t="shared" si="11"/>
        <v>F2</v>
      </c>
      <c r="P98" s="109" t="str">
        <f ca="1" t="shared" si="12"/>
        <v>C2</v>
      </c>
      <c r="Q98" s="129"/>
    </row>
    <row r="99" spans="1:17" s="5" customFormat="1" ht="39.75" customHeight="1">
      <c r="A99" s="142" t="s">
        <v>27</v>
      </c>
      <c r="B99" s="135" t="s">
        <v>214</v>
      </c>
      <c r="C99" s="136" t="s">
        <v>28</v>
      </c>
      <c r="D99" s="137" t="s">
        <v>29</v>
      </c>
      <c r="E99" s="138" t="s">
        <v>14</v>
      </c>
      <c r="F99" s="139">
        <v>500</v>
      </c>
      <c r="G99" s="140"/>
      <c r="H99" s="141">
        <f t="shared" si="13"/>
        <v>0</v>
      </c>
      <c r="I99" s="8"/>
      <c r="J99" s="11"/>
      <c r="K99" s="97">
        <f ca="1" t="shared" si="8"/>
      </c>
      <c r="L99" s="98" t="str">
        <f t="shared" si="9"/>
        <v>A010Supplying and Placing Base Course MaterialCW 3110-R7m³</v>
      </c>
      <c r="M99" s="99">
        <f>MATCH(L99,'[1]ITEMS '!$J$6:$J$458,0)</f>
        <v>10</v>
      </c>
      <c r="N99" s="102" t="str">
        <f ca="1" t="shared" si="10"/>
        <v>F0</v>
      </c>
      <c r="O99" s="102" t="str">
        <f ca="1" t="shared" si="11"/>
        <v>F2</v>
      </c>
      <c r="P99" s="102" t="str">
        <f ca="1" t="shared" si="12"/>
        <v>C2</v>
      </c>
      <c r="Q99" s="129"/>
    </row>
    <row r="100" spans="1:17" s="5" customFormat="1" ht="39.75" customHeight="1">
      <c r="A100" s="142" t="s">
        <v>106</v>
      </c>
      <c r="B100" s="135" t="s">
        <v>215</v>
      </c>
      <c r="C100" s="136" t="s">
        <v>107</v>
      </c>
      <c r="D100" s="137" t="s">
        <v>108</v>
      </c>
      <c r="E100" s="138" t="s">
        <v>19</v>
      </c>
      <c r="F100" s="139">
        <v>6500</v>
      </c>
      <c r="G100" s="140"/>
      <c r="H100" s="141">
        <f t="shared" si="13"/>
        <v>0</v>
      </c>
      <c r="I100" s="8"/>
      <c r="J100" s="11"/>
      <c r="K100" s="97">
        <f ca="1" t="shared" si="8"/>
      </c>
      <c r="L100" s="98" t="str">
        <f t="shared" si="9"/>
        <v>A022Separation/Reinforcement Geotextile FabricCW 3130-R1m²</v>
      </c>
      <c r="M100" s="99">
        <f>MATCH(L100,'[1]ITEMS '!$J$6:$J$458,0)</f>
        <v>22</v>
      </c>
      <c r="N100" s="102" t="str">
        <f ca="1" t="shared" si="10"/>
        <v>F0</v>
      </c>
      <c r="O100" s="102" t="str">
        <f ca="1" t="shared" si="11"/>
        <v>F2</v>
      </c>
      <c r="P100" s="102" t="str">
        <f ca="1" t="shared" si="12"/>
        <v>C2</v>
      </c>
      <c r="Q100" s="129"/>
    </row>
    <row r="101" spans="1:17" s="5" customFormat="1" ht="39.75" customHeight="1">
      <c r="A101" s="142" t="s">
        <v>277</v>
      </c>
      <c r="B101" s="135" t="s">
        <v>216</v>
      </c>
      <c r="C101" s="136" t="s">
        <v>278</v>
      </c>
      <c r="D101" s="137" t="s">
        <v>279</v>
      </c>
      <c r="E101" s="148" t="s">
        <v>14</v>
      </c>
      <c r="F101" s="139">
        <v>2300</v>
      </c>
      <c r="G101" s="140"/>
      <c r="H101" s="141">
        <f t="shared" si="13"/>
        <v>0</v>
      </c>
      <c r="I101" s="8"/>
      <c r="J101" s="11"/>
      <c r="K101" s="97"/>
      <c r="L101" s="98" t="str">
        <f t="shared" si="9"/>
        <v>A028Common Excavation-Suitable Site MaterialCW 3170-R4m³</v>
      </c>
      <c r="M101" s="99"/>
      <c r="N101" s="102" t="str">
        <f ca="1" t="shared" si="10"/>
        <v>F0</v>
      </c>
      <c r="O101" s="102"/>
      <c r="P101" s="102" t="str">
        <f ca="1" t="shared" si="12"/>
        <v>C2</v>
      </c>
      <c r="Q101" s="129"/>
    </row>
    <row r="102" spans="1:17" s="4" customFormat="1" ht="39.75" customHeight="1">
      <c r="A102" s="134" t="s">
        <v>109</v>
      </c>
      <c r="B102" s="135" t="s">
        <v>217</v>
      </c>
      <c r="C102" s="136" t="s">
        <v>110</v>
      </c>
      <c r="D102" s="147" t="s">
        <v>111</v>
      </c>
      <c r="E102" s="138"/>
      <c r="F102" s="139"/>
      <c r="G102" s="143"/>
      <c r="H102" s="141">
        <f t="shared" si="13"/>
        <v>0</v>
      </c>
      <c r="I102" s="8"/>
      <c r="J102" s="11"/>
      <c r="K102" s="97" t="str">
        <f ca="1" t="shared" si="8"/>
        <v>LOCKED</v>
      </c>
      <c r="L102" s="98" t="str">
        <f t="shared" si="9"/>
        <v>A030Fill MaterialCW 3170-R6</v>
      </c>
      <c r="M102" s="99">
        <f>MATCH(L102,'[1]ITEMS '!$J$6:$J$458,0)</f>
        <v>30</v>
      </c>
      <c r="N102" s="102" t="str">
        <f ca="1" t="shared" si="10"/>
        <v>F0</v>
      </c>
      <c r="O102" s="102" t="str">
        <f ca="1" t="shared" si="11"/>
        <v>F2</v>
      </c>
      <c r="P102" s="102" t="str">
        <f ca="1" t="shared" si="12"/>
        <v>C2</v>
      </c>
      <c r="Q102" s="129"/>
    </row>
    <row r="103" spans="1:17" s="5" customFormat="1" ht="39.75" customHeight="1">
      <c r="A103" s="158" t="s">
        <v>280</v>
      </c>
      <c r="B103" s="145" t="s">
        <v>23</v>
      </c>
      <c r="C103" s="146" t="s">
        <v>281</v>
      </c>
      <c r="D103" s="147"/>
      <c r="E103" s="148" t="s">
        <v>14</v>
      </c>
      <c r="F103" s="149">
        <v>2300</v>
      </c>
      <c r="G103" s="150"/>
      <c r="H103" s="151">
        <f t="shared" si="13"/>
        <v>0</v>
      </c>
      <c r="I103" s="8"/>
      <c r="J103" s="11"/>
      <c r="K103" s="97">
        <f ca="1" t="shared" si="8"/>
      </c>
      <c r="L103" s="98" t="str">
        <f t="shared" si="9"/>
        <v>A031Placing Suitable Site Materialm³</v>
      </c>
      <c r="M103" s="103">
        <f>MATCH(L103,'[1]ITEMS '!$J$6:$J$458,0)</f>
        <v>31</v>
      </c>
      <c r="N103" s="102" t="str">
        <f ca="1" t="shared" si="10"/>
        <v>F0</v>
      </c>
      <c r="O103" s="102" t="str">
        <f ca="1" t="shared" si="11"/>
        <v>F2</v>
      </c>
      <c r="P103" s="102" t="str">
        <f ca="1" t="shared" si="12"/>
        <v>C2</v>
      </c>
      <c r="Q103" s="132"/>
    </row>
    <row r="104" spans="1:17" s="4" customFormat="1" ht="30" customHeight="1">
      <c r="A104" s="153" t="s">
        <v>33</v>
      </c>
      <c r="B104" s="135" t="s">
        <v>218</v>
      </c>
      <c r="C104" s="136" t="s">
        <v>34</v>
      </c>
      <c r="D104" s="137" t="s">
        <v>13</v>
      </c>
      <c r="E104" s="138"/>
      <c r="F104" s="139"/>
      <c r="G104" s="143"/>
      <c r="H104" s="141">
        <f t="shared" si="13"/>
        <v>0</v>
      </c>
      <c r="I104" s="8"/>
      <c r="J104" s="11"/>
      <c r="K104" s="97" t="str">
        <f ca="1" t="shared" si="8"/>
        <v>LOCKED</v>
      </c>
      <c r="L104" s="98" t="str">
        <f t="shared" si="9"/>
        <v>B001Pavement RemovalCW 3110-R7</v>
      </c>
      <c r="M104" s="99">
        <f>MATCH(L104,'[1]ITEMS '!$J$6:$J$458,0)</f>
        <v>38</v>
      </c>
      <c r="N104" s="102" t="str">
        <f ca="1" t="shared" si="10"/>
        <v>F0</v>
      </c>
      <c r="O104" s="102" t="str">
        <f ca="1" t="shared" si="11"/>
        <v>F2</v>
      </c>
      <c r="P104" s="102" t="str">
        <f ca="1" t="shared" si="12"/>
        <v>C2</v>
      </c>
      <c r="Q104" s="129"/>
    </row>
    <row r="105" spans="1:17" s="5" customFormat="1" ht="30" customHeight="1">
      <c r="A105" s="153" t="s">
        <v>35</v>
      </c>
      <c r="B105" s="157" t="s">
        <v>23</v>
      </c>
      <c r="C105" s="136" t="s">
        <v>36</v>
      </c>
      <c r="D105" s="137" t="s">
        <v>1</v>
      </c>
      <c r="E105" s="138" t="s">
        <v>19</v>
      </c>
      <c r="F105" s="139">
        <v>100</v>
      </c>
      <c r="G105" s="140"/>
      <c r="H105" s="141">
        <f t="shared" si="13"/>
        <v>0</v>
      </c>
      <c r="I105" s="8"/>
      <c r="J105" s="11"/>
      <c r="K105" s="97">
        <f ca="1" t="shared" si="8"/>
      </c>
      <c r="L105" s="98" t="str">
        <f t="shared" si="9"/>
        <v>B002Concrete Pavementm²</v>
      </c>
      <c r="M105" s="99">
        <f>MATCH(L105,'[1]ITEMS '!$J$6:$J$458,0)</f>
        <v>39</v>
      </c>
      <c r="N105" s="102" t="str">
        <f ca="1" t="shared" si="10"/>
        <v>F0</v>
      </c>
      <c r="O105" s="102" t="str">
        <f ca="1" t="shared" si="11"/>
        <v>F2</v>
      </c>
      <c r="P105" s="102" t="str">
        <f ca="1" t="shared" si="12"/>
        <v>C2</v>
      </c>
      <c r="Q105" s="129"/>
    </row>
    <row r="106" spans="1:17" s="5" customFormat="1" ht="30" customHeight="1">
      <c r="A106" s="153" t="s">
        <v>112</v>
      </c>
      <c r="B106" s="157" t="s">
        <v>26</v>
      </c>
      <c r="C106" s="136" t="s">
        <v>113</v>
      </c>
      <c r="D106" s="137" t="s">
        <v>1</v>
      </c>
      <c r="E106" s="138" t="s">
        <v>19</v>
      </c>
      <c r="F106" s="139">
        <v>100</v>
      </c>
      <c r="G106" s="140"/>
      <c r="H106" s="141">
        <f t="shared" si="13"/>
        <v>0</v>
      </c>
      <c r="I106" s="7"/>
      <c r="J106" s="11"/>
      <c r="K106" s="97">
        <f ca="1" t="shared" si="8"/>
      </c>
      <c r="L106" s="98" t="str">
        <f t="shared" si="9"/>
        <v>B003Asphalt Pavementm²</v>
      </c>
      <c r="M106" s="99">
        <f>MATCH(L106,'[1]ITEMS '!$J$6:$J$458,0)</f>
        <v>40</v>
      </c>
      <c r="N106" s="102" t="str">
        <f ca="1" t="shared" si="10"/>
        <v>F0</v>
      </c>
      <c r="O106" s="102" t="str">
        <f ca="1" t="shared" si="11"/>
        <v>F2</v>
      </c>
      <c r="P106" s="102" t="str">
        <f ca="1" t="shared" si="12"/>
        <v>C2</v>
      </c>
      <c r="Q106" s="129"/>
    </row>
    <row r="107" spans="1:17" ht="24" customHeight="1">
      <c r="A107" s="153" t="s">
        <v>42</v>
      </c>
      <c r="B107" s="135" t="s">
        <v>219</v>
      </c>
      <c r="C107" s="136" t="s">
        <v>43</v>
      </c>
      <c r="D107" s="137" t="s">
        <v>44</v>
      </c>
      <c r="E107" s="138"/>
      <c r="F107" s="139"/>
      <c r="G107" s="143"/>
      <c r="H107" s="141">
        <f t="shared" si="13"/>
        <v>0</v>
      </c>
      <c r="I107" s="1"/>
      <c r="J107" s="1"/>
      <c r="K107" s="97" t="str">
        <f ca="1" t="shared" si="8"/>
        <v>LOCKED</v>
      </c>
      <c r="L107" s="98" t="str">
        <f t="shared" si="9"/>
        <v>B094Drilled DowelsCW 3230-R4</v>
      </c>
      <c r="M107" s="99">
        <f>MATCH(L107,'[1]ITEMS '!$J$6:$J$458,0)</f>
        <v>131</v>
      </c>
      <c r="N107" s="102" t="str">
        <f ca="1" t="shared" si="10"/>
        <v>F0</v>
      </c>
      <c r="O107" s="102" t="str">
        <f ca="1" t="shared" si="11"/>
        <v>F2</v>
      </c>
      <c r="P107" s="102" t="str">
        <f ca="1" t="shared" si="12"/>
        <v>C2</v>
      </c>
      <c r="Q107" s="129"/>
    </row>
    <row r="108" spans="1:17" ht="28.5" customHeight="1">
      <c r="A108" s="153" t="s">
        <v>114</v>
      </c>
      <c r="B108" s="157" t="s">
        <v>23</v>
      </c>
      <c r="C108" s="136" t="s">
        <v>115</v>
      </c>
      <c r="D108" s="137" t="s">
        <v>1</v>
      </c>
      <c r="E108" s="138" t="s">
        <v>31</v>
      </c>
      <c r="F108" s="139">
        <v>50</v>
      </c>
      <c r="G108" s="140"/>
      <c r="H108" s="141">
        <f t="shared" si="13"/>
        <v>0</v>
      </c>
      <c r="I108" s="1"/>
      <c r="J108" s="1"/>
      <c r="K108" s="97">
        <f ca="1" t="shared" si="8"/>
      </c>
      <c r="L108" s="98" t="str">
        <f t="shared" si="9"/>
        <v>B09628.6 mm Diametereach</v>
      </c>
      <c r="M108" s="99">
        <f>MATCH(L108,'[1]ITEMS '!$J$6:$J$458,0)</f>
        <v>133</v>
      </c>
      <c r="N108" s="102" t="str">
        <f ca="1" t="shared" si="10"/>
        <v>F0</v>
      </c>
      <c r="O108" s="102" t="str">
        <f ca="1" t="shared" si="11"/>
        <v>F2</v>
      </c>
      <c r="P108" s="102" t="str">
        <f ca="1" t="shared" si="12"/>
        <v>C2</v>
      </c>
      <c r="Q108" s="129"/>
    </row>
    <row r="109" spans="1:17" s="6" customFormat="1" ht="49.5" customHeight="1">
      <c r="A109" s="153" t="s">
        <v>47</v>
      </c>
      <c r="B109" s="135" t="s">
        <v>220</v>
      </c>
      <c r="C109" s="136" t="s">
        <v>48</v>
      </c>
      <c r="D109" s="137" t="s">
        <v>44</v>
      </c>
      <c r="E109" s="138"/>
      <c r="F109" s="139"/>
      <c r="G109" s="143"/>
      <c r="H109" s="141">
        <f t="shared" si="13"/>
        <v>0</v>
      </c>
      <c r="I109" s="1"/>
      <c r="J109" s="1"/>
      <c r="K109" s="97" t="str">
        <f ca="1" t="shared" si="8"/>
        <v>LOCKED</v>
      </c>
      <c r="L109" s="98" t="str">
        <f t="shared" si="9"/>
        <v>B097Drilled Tie BarsCW 3230-R4</v>
      </c>
      <c r="M109" s="99">
        <f>MATCH(L109,'[1]ITEMS '!$J$6:$J$458,0)</f>
        <v>134</v>
      </c>
      <c r="N109" s="102" t="str">
        <f ca="1" t="shared" si="10"/>
        <v>F0</v>
      </c>
      <c r="O109" s="102" t="str">
        <f ca="1" t="shared" si="11"/>
        <v>F2</v>
      </c>
      <c r="P109" s="102" t="str">
        <f ca="1" t="shared" si="12"/>
        <v>C2</v>
      </c>
      <c r="Q109" s="129"/>
    </row>
    <row r="110" spans="1:17" ht="32.25" customHeight="1">
      <c r="A110" s="153" t="s">
        <v>116</v>
      </c>
      <c r="B110" s="157" t="s">
        <v>23</v>
      </c>
      <c r="C110" s="136" t="s">
        <v>117</v>
      </c>
      <c r="D110" s="137" t="s">
        <v>1</v>
      </c>
      <c r="E110" s="138" t="s">
        <v>31</v>
      </c>
      <c r="F110" s="139">
        <v>25</v>
      </c>
      <c r="G110" s="140"/>
      <c r="H110" s="141">
        <f t="shared" si="13"/>
        <v>0</v>
      </c>
      <c r="I110" s="1"/>
      <c r="J110" s="1"/>
      <c r="K110" s="97">
        <f ca="1" t="shared" si="8"/>
      </c>
      <c r="L110" s="98" t="str">
        <f t="shared" si="9"/>
        <v>B09925 M Deformed Tie Bareach</v>
      </c>
      <c r="M110" s="99">
        <f>MATCH(L110,'[1]ITEMS '!$J$6:$J$458,0)</f>
        <v>136</v>
      </c>
      <c r="N110" s="102" t="str">
        <f ca="1" t="shared" si="10"/>
        <v>F0</v>
      </c>
      <c r="O110" s="102" t="str">
        <f ca="1" t="shared" si="11"/>
        <v>F2</v>
      </c>
      <c r="P110" s="102" t="str">
        <f ca="1" t="shared" si="12"/>
        <v>C2</v>
      </c>
      <c r="Q110" s="129"/>
    </row>
    <row r="111" spans="1:17" s="126" customFormat="1" ht="28.5" customHeight="1">
      <c r="A111" s="188" t="s">
        <v>121</v>
      </c>
      <c r="B111" s="200" t="s">
        <v>221</v>
      </c>
      <c r="C111" s="190" t="s">
        <v>150</v>
      </c>
      <c r="D111" s="191"/>
      <c r="E111" s="192" t="s">
        <v>31</v>
      </c>
      <c r="F111" s="193">
        <v>6</v>
      </c>
      <c r="G111" s="194"/>
      <c r="H111" s="195">
        <f t="shared" si="13"/>
        <v>0</v>
      </c>
      <c r="I111" s="118"/>
      <c r="J111" s="118"/>
      <c r="K111" s="106">
        <f ca="1" t="shared" si="8"/>
      </c>
      <c r="L111" s="107" t="str">
        <f t="shared" si="9"/>
        <v>B209CMP Removal &amp; Disposaleach</v>
      </c>
      <c r="M111" s="108" t="e">
        <f>MATCH(L111,'[1]ITEMS '!$J$6:$J$458,0)</f>
        <v>#N/A</v>
      </c>
      <c r="N111" s="109" t="str">
        <f ca="1" t="shared" si="10"/>
        <v>F0</v>
      </c>
      <c r="O111" s="109" t="str">
        <f ca="1" t="shared" si="11"/>
        <v>F2</v>
      </c>
      <c r="P111" s="109" t="str">
        <f ca="1" t="shared" si="12"/>
        <v>C2</v>
      </c>
      <c r="Q111" s="130"/>
    </row>
    <row r="112" spans="1:17" ht="39.75" customHeight="1">
      <c r="A112" s="134" t="s">
        <v>122</v>
      </c>
      <c r="B112" s="135" t="s">
        <v>222</v>
      </c>
      <c r="C112" s="136" t="s">
        <v>123</v>
      </c>
      <c r="D112" s="137" t="s">
        <v>120</v>
      </c>
      <c r="E112" s="138"/>
      <c r="F112" s="154"/>
      <c r="G112" s="155"/>
      <c r="H112" s="141">
        <f t="shared" si="13"/>
        <v>0</v>
      </c>
      <c r="I112" s="1"/>
      <c r="J112" s="1"/>
      <c r="K112" s="97" t="str">
        <f ca="1" t="shared" si="8"/>
        <v>LOCKED</v>
      </c>
      <c r="L112" s="98" t="str">
        <f t="shared" si="9"/>
        <v>C001Concrete Pavements, Median Slabs, Bull-noses, and Safety MediansCW 3310-R8</v>
      </c>
      <c r="M112" s="99">
        <f>MATCH(L112,'[1]ITEMS '!$J$6:$J$458,0)</f>
        <v>250</v>
      </c>
      <c r="N112" s="102" t="str">
        <f ca="1" t="shared" si="10"/>
        <v>F0</v>
      </c>
      <c r="O112" s="102" t="str">
        <f ca="1" t="shared" si="11"/>
        <v>F2</v>
      </c>
      <c r="P112" s="102" t="str">
        <f ca="1" t="shared" si="12"/>
        <v>C2</v>
      </c>
      <c r="Q112" s="129"/>
    </row>
    <row r="113" spans="1:17" ht="39.75" customHeight="1">
      <c r="A113" s="134" t="s">
        <v>124</v>
      </c>
      <c r="B113" s="157" t="s">
        <v>23</v>
      </c>
      <c r="C113" s="136" t="s">
        <v>125</v>
      </c>
      <c r="D113" s="137" t="s">
        <v>1</v>
      </c>
      <c r="E113" s="138" t="s">
        <v>19</v>
      </c>
      <c r="F113" s="154">
        <v>6250</v>
      </c>
      <c r="G113" s="140"/>
      <c r="H113" s="141">
        <f t="shared" si="13"/>
        <v>0</v>
      </c>
      <c r="I113" s="1"/>
      <c r="J113" s="1"/>
      <c r="K113" s="97">
        <f ca="1" t="shared" si="8"/>
      </c>
      <c r="L113" s="98" t="str">
        <f t="shared" si="9"/>
        <v>C008Construction of 200 mm Concrete Pavement (Reinforced)m²</v>
      </c>
      <c r="M113" s="99">
        <f>MATCH(L113,'[1]ITEMS '!$J$6:$J$458,0)</f>
        <v>257</v>
      </c>
      <c r="N113" s="102" t="str">
        <f ca="1" t="shared" si="10"/>
        <v>F0</v>
      </c>
      <c r="O113" s="102" t="str">
        <f ca="1" t="shared" si="11"/>
        <v>F2</v>
      </c>
      <c r="P113" s="102" t="str">
        <f ca="1" t="shared" si="12"/>
        <v>C2</v>
      </c>
      <c r="Q113" s="129"/>
    </row>
    <row r="114" spans="1:17" ht="39.75" customHeight="1">
      <c r="A114" s="134" t="s">
        <v>126</v>
      </c>
      <c r="B114" s="135" t="s">
        <v>223</v>
      </c>
      <c r="C114" s="136" t="s">
        <v>127</v>
      </c>
      <c r="D114" s="137" t="s">
        <v>128</v>
      </c>
      <c r="E114" s="138"/>
      <c r="F114" s="154"/>
      <c r="G114" s="143"/>
      <c r="H114" s="141">
        <f t="shared" si="13"/>
        <v>0</v>
      </c>
      <c r="I114" s="24"/>
      <c r="J114" s="1"/>
      <c r="K114" s="97" t="str">
        <f ca="1" t="shared" si="8"/>
        <v>LOCKED</v>
      </c>
      <c r="L114" s="98" t="str">
        <f t="shared" si="9"/>
        <v>C032Concrete Curbs, Curb and Gutter, and Splash StripsCW 3310-R8</v>
      </c>
      <c r="M114" s="99">
        <f>MATCH(L114,'[1]ITEMS '!$J$6:$J$458,0)</f>
        <v>281</v>
      </c>
      <c r="N114" s="102" t="str">
        <f ca="1" t="shared" si="10"/>
        <v>F0</v>
      </c>
      <c r="O114" s="102" t="str">
        <f ca="1" t="shared" si="11"/>
        <v>F2</v>
      </c>
      <c r="P114" s="102" t="str">
        <f ca="1" t="shared" si="12"/>
        <v>C2</v>
      </c>
      <c r="Q114" s="129"/>
    </row>
    <row r="115" spans="1:17" s="126" customFormat="1" ht="39.75" customHeight="1">
      <c r="A115" s="144" t="s">
        <v>129</v>
      </c>
      <c r="B115" s="145" t="s">
        <v>23</v>
      </c>
      <c r="C115" s="146" t="s">
        <v>160</v>
      </c>
      <c r="D115" s="147" t="s">
        <v>68</v>
      </c>
      <c r="E115" s="148" t="s">
        <v>65</v>
      </c>
      <c r="F115" s="149">
        <v>1200</v>
      </c>
      <c r="G115" s="150"/>
      <c r="H115" s="151">
        <f t="shared" si="13"/>
        <v>0</v>
      </c>
      <c r="I115" s="118"/>
      <c r="J115" s="118"/>
      <c r="K115" s="106">
        <f ca="1" t="shared" si="8"/>
      </c>
      <c r="L115" s="107" t="str">
        <f t="shared" si="9"/>
        <v>C034Construction of Barrier Curb(180mm ht, Separate)SD-203Am</v>
      </c>
      <c r="M115" s="108" t="e">
        <f>MATCH(L115,'[1]ITEMS '!$J$6:$J$458,0)</f>
        <v>#N/A</v>
      </c>
      <c r="N115" s="109" t="str">
        <f ca="1" t="shared" si="10"/>
        <v>F0</v>
      </c>
      <c r="O115" s="109" t="str">
        <f ca="1" t="shared" si="11"/>
        <v>F2</v>
      </c>
      <c r="P115" s="109" t="str">
        <f ca="1" t="shared" si="12"/>
        <v>C2</v>
      </c>
      <c r="Q115" s="129"/>
    </row>
    <row r="116" spans="1:17" s="126" customFormat="1" ht="39.75" customHeight="1">
      <c r="A116" s="144" t="s">
        <v>131</v>
      </c>
      <c r="B116" s="145" t="s">
        <v>26</v>
      </c>
      <c r="C116" s="146" t="s">
        <v>151</v>
      </c>
      <c r="D116" s="147" t="s">
        <v>132</v>
      </c>
      <c r="E116" s="148" t="s">
        <v>65</v>
      </c>
      <c r="F116" s="149">
        <v>35</v>
      </c>
      <c r="G116" s="150"/>
      <c r="H116" s="151">
        <f t="shared" si="13"/>
        <v>0</v>
      </c>
      <c r="I116" s="118"/>
      <c r="J116" s="118"/>
      <c r="K116" s="106">
        <f ca="1" t="shared" si="8"/>
      </c>
      <c r="L116" s="107" t="str">
        <f t="shared" si="9"/>
        <v>C046Construction of Ramp CurbSD-229Em</v>
      </c>
      <c r="M116" s="108" t="e">
        <f>MATCH(L116,'[1]ITEMS '!$J$6:$J$458,0)</f>
        <v>#N/A</v>
      </c>
      <c r="N116" s="109" t="str">
        <f ca="1" t="shared" si="10"/>
        <v>F0</v>
      </c>
      <c r="O116" s="109" t="str">
        <f ca="1" t="shared" si="11"/>
        <v>F2</v>
      </c>
      <c r="P116" s="109" t="str">
        <f ca="1" t="shared" si="12"/>
        <v>C2</v>
      </c>
      <c r="Q116" s="129"/>
    </row>
    <row r="117" spans="1:17" ht="39.75" customHeight="1">
      <c r="A117" s="134" t="s">
        <v>77</v>
      </c>
      <c r="B117" s="135" t="s">
        <v>224</v>
      </c>
      <c r="C117" s="136" t="s">
        <v>78</v>
      </c>
      <c r="D117" s="137" t="s">
        <v>73</v>
      </c>
      <c r="E117" s="156"/>
      <c r="F117" s="139"/>
      <c r="G117" s="143"/>
      <c r="H117" s="141">
        <f t="shared" si="13"/>
        <v>0</v>
      </c>
      <c r="I117" s="1"/>
      <c r="J117" s="1"/>
      <c r="K117" s="97" t="str">
        <f ca="1" t="shared" si="8"/>
        <v>LOCKED</v>
      </c>
      <c r="L117" s="98" t="str">
        <f t="shared" si="9"/>
        <v>C055Construction of Asphaltic Concrete PavementsCW 3410-R5</v>
      </c>
      <c r="M117" s="99">
        <f>MATCH(L117,'[1]ITEMS '!$J$6:$J$458,0)</f>
        <v>305</v>
      </c>
      <c r="N117" s="102" t="str">
        <f ca="1" t="shared" si="10"/>
        <v>F0</v>
      </c>
      <c r="O117" s="102" t="str">
        <f ca="1" t="shared" si="11"/>
        <v>F2</v>
      </c>
      <c r="P117" s="102" t="str">
        <f ca="1" t="shared" si="12"/>
        <v>C2</v>
      </c>
      <c r="Q117" s="129"/>
    </row>
    <row r="118" spans="1:17" ht="39.75" customHeight="1">
      <c r="A118" s="144" t="s">
        <v>265</v>
      </c>
      <c r="B118" s="145" t="s">
        <v>23</v>
      </c>
      <c r="C118" s="146" t="s">
        <v>276</v>
      </c>
      <c r="D118" s="147"/>
      <c r="E118" s="148"/>
      <c r="F118" s="149"/>
      <c r="G118" s="160"/>
      <c r="H118" s="151">
        <f t="shared" si="13"/>
        <v>0</v>
      </c>
      <c r="I118" s="1"/>
      <c r="J118" s="1"/>
      <c r="K118" s="97" t="str">
        <f ca="1" t="shared" si="8"/>
        <v>LOCKED</v>
      </c>
      <c r="L118" s="98" t="str">
        <f t="shared" si="9"/>
        <v>C059Tie-ins and Approaches:</v>
      </c>
      <c r="M118" s="103" t="e">
        <f>MATCH(L118,'[1]ITEMS '!$J$6:$J$458,0)</f>
        <v>#N/A</v>
      </c>
      <c r="N118" s="102" t="str">
        <f ca="1" t="shared" si="10"/>
        <v>F0</v>
      </c>
      <c r="O118" s="102" t="str">
        <f ca="1" t="shared" si="11"/>
        <v>F2</v>
      </c>
      <c r="P118" s="102" t="str">
        <f ca="1" t="shared" si="12"/>
        <v>C2</v>
      </c>
      <c r="Q118" s="129"/>
    </row>
    <row r="119" spans="1:17" ht="39.75" customHeight="1">
      <c r="A119" s="144" t="s">
        <v>267</v>
      </c>
      <c r="B119" s="145"/>
      <c r="C119" s="146" t="s">
        <v>268</v>
      </c>
      <c r="D119" s="147"/>
      <c r="E119" s="148" t="s">
        <v>24</v>
      </c>
      <c r="F119" s="149">
        <v>7</v>
      </c>
      <c r="G119" s="150"/>
      <c r="H119" s="151">
        <f t="shared" si="13"/>
        <v>0</v>
      </c>
      <c r="I119" s="1"/>
      <c r="J119" s="1"/>
      <c r="K119" s="97"/>
      <c r="L119" s="98"/>
      <c r="M119" s="103"/>
      <c r="N119" s="102"/>
      <c r="O119" s="102"/>
      <c r="P119" s="102"/>
      <c r="Q119" s="129"/>
    </row>
    <row r="120" spans="1:17" ht="39.75" customHeight="1">
      <c r="A120" s="134" t="s">
        <v>95</v>
      </c>
      <c r="B120" s="135" t="s">
        <v>225</v>
      </c>
      <c r="C120" s="136" t="s">
        <v>96</v>
      </c>
      <c r="D120" s="137" t="s">
        <v>91</v>
      </c>
      <c r="E120" s="138" t="s">
        <v>31</v>
      </c>
      <c r="F120" s="154">
        <v>6</v>
      </c>
      <c r="G120" s="140"/>
      <c r="H120" s="141">
        <f t="shared" si="13"/>
        <v>0</v>
      </c>
      <c r="I120" s="1"/>
      <c r="J120" s="1"/>
      <c r="K120" s="97">
        <f ca="1" t="shared" si="8"/>
      </c>
      <c r="L120" s="98" t="str">
        <f t="shared" si="9"/>
        <v>F001Adjustment of Existing Catchbasins / ManholesCW 3210-R5each</v>
      </c>
      <c r="M120" s="99">
        <f>MATCH(L120,'[1]ITEMS '!$J$6:$J$458,0)</f>
        <v>396</v>
      </c>
      <c r="N120" s="102" t="str">
        <f ca="1" t="shared" si="10"/>
        <v>F0</v>
      </c>
      <c r="O120" s="102" t="str">
        <f ca="1" t="shared" si="11"/>
        <v>F2</v>
      </c>
      <c r="P120" s="102" t="str">
        <f ca="1" t="shared" si="12"/>
        <v>C2</v>
      </c>
      <c r="Q120" s="129"/>
    </row>
    <row r="121" spans="1:17" ht="39.75" customHeight="1">
      <c r="A121" s="134" t="s">
        <v>141</v>
      </c>
      <c r="B121" s="135" t="s">
        <v>226</v>
      </c>
      <c r="C121" s="136" t="s">
        <v>142</v>
      </c>
      <c r="D121" s="137" t="s">
        <v>91</v>
      </c>
      <c r="E121" s="138" t="s">
        <v>143</v>
      </c>
      <c r="F121" s="154">
        <v>1.25</v>
      </c>
      <c r="G121" s="140"/>
      <c r="H121" s="141">
        <f t="shared" si="13"/>
        <v>0</v>
      </c>
      <c r="I121" s="1"/>
      <c r="J121" s="1"/>
      <c r="K121" s="97">
        <f ca="1" t="shared" si="8"/>
      </c>
      <c r="L121" s="98" t="str">
        <f t="shared" si="9"/>
        <v>F002Installation of Precast Concrete Ring SectionsCW 3210-R5vert. m</v>
      </c>
      <c r="M121" s="99">
        <f>MATCH(L121,'[1]ITEMS '!$J$6:$J$458,0)</f>
        <v>397</v>
      </c>
      <c r="N121" s="102" t="str">
        <f ca="1" t="shared" si="10"/>
        <v>F0</v>
      </c>
      <c r="O121" s="102" t="str">
        <f ca="1" t="shared" si="11"/>
        <v>F2</v>
      </c>
      <c r="P121" s="102" t="str">
        <f ca="1" t="shared" si="12"/>
        <v>C2</v>
      </c>
      <c r="Q121" s="129"/>
    </row>
    <row r="122" spans="1:17" ht="39.75" customHeight="1">
      <c r="A122" s="134" t="s">
        <v>144</v>
      </c>
      <c r="B122" s="135" t="s">
        <v>227</v>
      </c>
      <c r="C122" s="136" t="s">
        <v>145</v>
      </c>
      <c r="D122" s="137" t="s">
        <v>91</v>
      </c>
      <c r="E122" s="138" t="s">
        <v>31</v>
      </c>
      <c r="F122" s="154">
        <v>15</v>
      </c>
      <c r="G122" s="140"/>
      <c r="H122" s="141">
        <f t="shared" si="13"/>
        <v>0</v>
      </c>
      <c r="I122" s="1"/>
      <c r="J122" s="1"/>
      <c r="K122" s="97">
        <f ca="1" t="shared" si="8"/>
      </c>
      <c r="L122" s="98" t="str">
        <f t="shared" si="9"/>
        <v>F009Adjustment of Existing Watermain Valve BoxesCW 3210-R5each</v>
      </c>
      <c r="M122" s="99">
        <f>MATCH(L122,'[1]ITEMS '!$J$6:$J$458,0)</f>
        <v>404</v>
      </c>
      <c r="N122" s="102" t="str">
        <f ca="1" t="shared" si="10"/>
        <v>F0</v>
      </c>
      <c r="O122" s="102" t="str">
        <f ca="1" t="shared" si="11"/>
        <v>F2</v>
      </c>
      <c r="P122" s="102" t="str">
        <f ca="1" t="shared" si="12"/>
        <v>C2</v>
      </c>
      <c r="Q122" s="129"/>
    </row>
    <row r="123" spans="1:17" ht="39.75" customHeight="1">
      <c r="A123" s="134" t="s">
        <v>146</v>
      </c>
      <c r="B123" s="135" t="s">
        <v>228</v>
      </c>
      <c r="C123" s="136" t="s">
        <v>147</v>
      </c>
      <c r="D123" s="137" t="s">
        <v>91</v>
      </c>
      <c r="E123" s="138" t="s">
        <v>31</v>
      </c>
      <c r="F123" s="154">
        <v>2</v>
      </c>
      <c r="G123" s="140"/>
      <c r="H123" s="141">
        <f t="shared" si="13"/>
        <v>0</v>
      </c>
      <c r="I123" s="1"/>
      <c r="J123" s="1"/>
      <c r="K123" s="97">
        <f ca="1" t="shared" si="8"/>
      </c>
      <c r="L123" s="98" t="str">
        <f t="shared" si="9"/>
        <v>F010Installation of Watermain Valve Box Extendible Section InsertsCW 3210-R5each</v>
      </c>
      <c r="M123" s="99">
        <f>MATCH(L123,'[1]ITEMS '!$J$6:$J$458,0)</f>
        <v>405</v>
      </c>
      <c r="N123" s="102" t="str">
        <f ca="1" t="shared" si="10"/>
        <v>F0</v>
      </c>
      <c r="O123" s="102" t="str">
        <f ca="1" t="shared" si="11"/>
        <v>F2</v>
      </c>
      <c r="P123" s="102" t="str">
        <f ca="1" t="shared" si="12"/>
        <v>C2</v>
      </c>
      <c r="Q123" s="129"/>
    </row>
    <row r="124" spans="1:17" ht="39.75" customHeight="1">
      <c r="A124" s="134" t="s">
        <v>97</v>
      </c>
      <c r="B124" s="135" t="s">
        <v>229</v>
      </c>
      <c r="C124" s="136" t="s">
        <v>98</v>
      </c>
      <c r="D124" s="137" t="s">
        <v>91</v>
      </c>
      <c r="E124" s="138" t="s">
        <v>31</v>
      </c>
      <c r="F124" s="154">
        <v>6</v>
      </c>
      <c r="G124" s="140"/>
      <c r="H124" s="141">
        <f t="shared" si="13"/>
        <v>0</v>
      </c>
      <c r="I124" s="1"/>
      <c r="J124" s="1"/>
      <c r="K124" s="97">
        <f ca="1" t="shared" si="8"/>
      </c>
      <c r="L124" s="98" t="str">
        <f t="shared" si="9"/>
        <v>F022Raising of HydrantCW 3210-R5each</v>
      </c>
      <c r="M124" s="99">
        <f>MATCH(L124,'[1]ITEMS '!$J$6:$J$458,0)</f>
        <v>417</v>
      </c>
      <c r="N124" s="102" t="str">
        <f ca="1" t="shared" si="10"/>
        <v>F0</v>
      </c>
      <c r="O124" s="102" t="str">
        <f ca="1" t="shared" si="11"/>
        <v>F2</v>
      </c>
      <c r="P124" s="102" t="str">
        <f ca="1" t="shared" si="12"/>
        <v>C2</v>
      </c>
      <c r="Q124" s="129"/>
    </row>
    <row r="125" spans="1:17" ht="39.75" customHeight="1">
      <c r="A125" s="153" t="s">
        <v>99</v>
      </c>
      <c r="B125" s="135" t="s">
        <v>230</v>
      </c>
      <c r="C125" s="136" t="s">
        <v>100</v>
      </c>
      <c r="D125" s="137" t="s">
        <v>101</v>
      </c>
      <c r="E125" s="138"/>
      <c r="F125" s="139"/>
      <c r="G125" s="143"/>
      <c r="H125" s="141">
        <f t="shared" si="13"/>
        <v>0</v>
      </c>
      <c r="I125" s="1"/>
      <c r="J125" s="1"/>
      <c r="K125" s="97" t="str">
        <f ca="1" t="shared" si="8"/>
        <v>LOCKED</v>
      </c>
      <c r="L125" s="98" t="str">
        <f t="shared" si="9"/>
        <v>G001SoddingCW 3510-R7</v>
      </c>
      <c r="M125" s="99">
        <f>MATCH(L125,'[1]ITEMS '!$J$6:$J$458,0)</f>
        <v>423</v>
      </c>
      <c r="N125" s="102" t="str">
        <f ca="1" t="shared" si="10"/>
        <v>F0</v>
      </c>
      <c r="O125" s="102" t="str">
        <f ca="1" t="shared" si="11"/>
        <v>F2</v>
      </c>
      <c r="P125" s="102" t="str">
        <f ca="1" t="shared" si="12"/>
        <v>C2</v>
      </c>
      <c r="Q125" s="129"/>
    </row>
    <row r="126" spans="1:17" ht="39.75" customHeight="1">
      <c r="A126" s="153" t="s">
        <v>102</v>
      </c>
      <c r="B126" s="157" t="s">
        <v>23</v>
      </c>
      <c r="C126" s="136" t="s">
        <v>166</v>
      </c>
      <c r="D126" s="137"/>
      <c r="E126" s="138" t="s">
        <v>19</v>
      </c>
      <c r="F126" s="139">
        <v>5700</v>
      </c>
      <c r="G126" s="140"/>
      <c r="H126" s="141">
        <f t="shared" si="13"/>
        <v>0</v>
      </c>
      <c r="I126" s="1"/>
      <c r="J126" s="1"/>
      <c r="K126" s="97">
        <f ca="1" t="shared" si="8"/>
      </c>
      <c r="L126" s="98" t="str">
        <f t="shared" si="9"/>
        <v>G003Width &gt; or = 600mmm²</v>
      </c>
      <c r="M126" s="99">
        <f>MATCH(L126,'[1]ITEMS '!$J$6:$J$458,0)</f>
        <v>425</v>
      </c>
      <c r="N126" s="102" t="str">
        <f ca="1" t="shared" si="10"/>
        <v>F0</v>
      </c>
      <c r="O126" s="102" t="str">
        <f ca="1" t="shared" si="11"/>
        <v>F2</v>
      </c>
      <c r="P126" s="102" t="str">
        <f ca="1" t="shared" si="12"/>
        <v>C2</v>
      </c>
      <c r="Q126" s="129"/>
    </row>
    <row r="127" spans="1:17" s="126" customFormat="1" ht="39.75" customHeight="1">
      <c r="A127" s="158"/>
      <c r="B127" s="152" t="s">
        <v>282</v>
      </c>
      <c r="C127" s="146" t="s">
        <v>155</v>
      </c>
      <c r="D127" s="147" t="s">
        <v>283</v>
      </c>
      <c r="E127" s="148" t="s">
        <v>154</v>
      </c>
      <c r="F127" s="149">
        <v>125</v>
      </c>
      <c r="G127" s="150"/>
      <c r="H127" s="141">
        <f t="shared" si="13"/>
        <v>0</v>
      </c>
      <c r="I127" s="118"/>
      <c r="J127" s="118"/>
      <c r="K127" s="106">
        <f ca="1" t="shared" si="8"/>
      </c>
      <c r="L127" s="107" t="str">
        <f t="shared" si="9"/>
        <v>Relocate &amp; Restore Chain Link FencingE8lm.</v>
      </c>
      <c r="M127" s="108" t="e">
        <f>MATCH(L127,'[1]ITEMS '!$J$6:$J$458,0)</f>
        <v>#N/A</v>
      </c>
      <c r="N127" s="109" t="str">
        <f ca="1" t="shared" si="10"/>
        <v>F0</v>
      </c>
      <c r="O127" s="109" t="str">
        <f ca="1" t="shared" si="11"/>
        <v>F2</v>
      </c>
      <c r="P127" s="109" t="str">
        <f ca="1" t="shared" si="12"/>
        <v>C2</v>
      </c>
      <c r="Q127" s="129"/>
    </row>
    <row r="128" spans="1:17" s="126" customFormat="1" ht="39.75" customHeight="1">
      <c r="A128" s="178"/>
      <c r="B128" s="111" t="s">
        <v>254</v>
      </c>
      <c r="C128" s="179" t="s">
        <v>174</v>
      </c>
      <c r="D128" s="180"/>
      <c r="E128" s="181"/>
      <c r="F128" s="181"/>
      <c r="G128" s="112" t="s">
        <v>172</v>
      </c>
      <c r="H128" s="125">
        <f>SUM(H94:H127)</f>
        <v>0</v>
      </c>
      <c r="I128" s="118"/>
      <c r="J128" s="118"/>
      <c r="K128" s="106" t="str">
        <f ca="1" t="shared" si="8"/>
        <v>LOCKED</v>
      </c>
      <c r="L128" s="107" t="str">
        <f t="shared" si="9"/>
        <v>CHEVRIER BOULEVARD CONCRETE PAVEMENT CONSTRUCTION</v>
      </c>
      <c r="M128" s="108" t="e">
        <f>MATCH(L128,'[1]ITEMS '!$J$6:$J$458,0)</f>
        <v>#N/A</v>
      </c>
      <c r="N128" s="109" t="str">
        <f ca="1" t="shared" si="10"/>
        <v>F0</v>
      </c>
      <c r="O128" s="109" t="str">
        <f ca="1" t="shared" si="11"/>
        <v>F2</v>
      </c>
      <c r="P128" s="109" t="str">
        <f ca="1" t="shared" si="12"/>
        <v>C2</v>
      </c>
      <c r="Q128" s="129"/>
    </row>
    <row r="129" spans="1:17" s="126" customFormat="1" ht="39.75" customHeight="1">
      <c r="A129" s="178"/>
      <c r="B129" s="127" t="s">
        <v>248</v>
      </c>
      <c r="C129" s="171" t="s">
        <v>253</v>
      </c>
      <c r="D129" s="180"/>
      <c r="E129" s="181"/>
      <c r="F129" s="203"/>
      <c r="G129" s="128"/>
      <c r="H129" s="120"/>
      <c r="I129" s="118"/>
      <c r="J129" s="118"/>
      <c r="K129" s="106" t="str">
        <f ca="1" t="shared" si="8"/>
        <v>LOCKED</v>
      </c>
      <c r="L129" s="107" t="str">
        <f t="shared" si="9"/>
        <v>CHEVRIER BOULEVARD CONCRETE SIDEWALK CONSTRUCTION</v>
      </c>
      <c r="M129" s="108" t="e">
        <f>MATCH(L129,'[1]ITEMS '!$J$6:$J$458,0)</f>
        <v>#N/A</v>
      </c>
      <c r="N129" s="109" t="str">
        <f ca="1" t="shared" si="10"/>
        <v>F0</v>
      </c>
      <c r="O129" s="109" t="str">
        <f ca="1" t="shared" si="11"/>
        <v>F2</v>
      </c>
      <c r="P129" s="109" t="str">
        <f ca="1" t="shared" si="12"/>
        <v>C2</v>
      </c>
      <c r="Q129" s="129"/>
    </row>
    <row r="130" spans="1:17" ht="39.75" customHeight="1">
      <c r="A130" s="134" t="s">
        <v>126</v>
      </c>
      <c r="B130" s="135" t="s">
        <v>231</v>
      </c>
      <c r="C130" s="136" t="s">
        <v>127</v>
      </c>
      <c r="D130" s="137" t="s">
        <v>128</v>
      </c>
      <c r="E130" s="138"/>
      <c r="F130" s="154"/>
      <c r="G130" s="143"/>
      <c r="H130" s="141">
        <f aca="true" t="shared" si="14" ref="H130:H138">ROUND(G130,2)*F130</f>
        <v>0</v>
      </c>
      <c r="I130" s="1"/>
      <c r="J130" s="1"/>
      <c r="K130" s="97" t="str">
        <f ca="1" t="shared" si="8"/>
        <v>LOCKED</v>
      </c>
      <c r="L130" s="98" t="str">
        <f t="shared" si="9"/>
        <v>C032Concrete Curbs, Curb and Gutter, and Splash StripsCW 3310-R8</v>
      </c>
      <c r="M130" s="99">
        <f>MATCH(L130,'[1]ITEMS '!$J$6:$J$458,0)</f>
        <v>281</v>
      </c>
      <c r="N130" s="102" t="str">
        <f ca="1" t="shared" si="10"/>
        <v>F0</v>
      </c>
      <c r="O130" s="102" t="str">
        <f ca="1" t="shared" si="11"/>
        <v>F2</v>
      </c>
      <c r="P130" s="102" t="str">
        <f ca="1" t="shared" si="12"/>
        <v>C2</v>
      </c>
      <c r="Q130" s="129"/>
    </row>
    <row r="131" spans="1:17" s="126" customFormat="1" ht="39.75" customHeight="1">
      <c r="A131" s="144" t="s">
        <v>130</v>
      </c>
      <c r="B131" s="145" t="s">
        <v>23</v>
      </c>
      <c r="C131" s="146" t="s">
        <v>246</v>
      </c>
      <c r="D131" s="147" t="s">
        <v>118</v>
      </c>
      <c r="E131" s="148" t="s">
        <v>65</v>
      </c>
      <c r="F131" s="149">
        <v>20</v>
      </c>
      <c r="G131" s="150"/>
      <c r="H131" s="151">
        <f t="shared" si="14"/>
        <v>0</v>
      </c>
      <c r="I131" s="118"/>
      <c r="J131" s="118"/>
      <c r="K131" s="106">
        <f ca="1" t="shared" si="8"/>
      </c>
      <c r="L131" s="107" t="str">
        <f t="shared" si="9"/>
        <v>C036Construction of Modified Barrier Curb(180 mm ht, Dowelled)SD-203Bm</v>
      </c>
      <c r="M131" s="108" t="e">
        <f>MATCH(L131,'[1]ITEMS '!$J$6:$J$458,0)</f>
        <v>#N/A</v>
      </c>
      <c r="N131" s="109" t="str">
        <f ca="1" t="shared" si="10"/>
        <v>F0</v>
      </c>
      <c r="O131" s="109" t="str">
        <f ca="1" t="shared" si="11"/>
        <v>F2</v>
      </c>
      <c r="P131" s="109" t="str">
        <f ca="1" t="shared" si="12"/>
        <v>C2</v>
      </c>
      <c r="Q131" s="129"/>
    </row>
    <row r="132" spans="1:17" s="126" customFormat="1" ht="39.75" customHeight="1">
      <c r="A132" s="144" t="s">
        <v>131</v>
      </c>
      <c r="B132" s="145" t="s">
        <v>26</v>
      </c>
      <c r="C132" s="146" t="s">
        <v>151</v>
      </c>
      <c r="D132" s="147" t="s">
        <v>132</v>
      </c>
      <c r="E132" s="148" t="s">
        <v>65</v>
      </c>
      <c r="F132" s="149">
        <v>10</v>
      </c>
      <c r="G132" s="150"/>
      <c r="H132" s="151">
        <f t="shared" si="14"/>
        <v>0</v>
      </c>
      <c r="I132" s="118"/>
      <c r="J132" s="118"/>
      <c r="K132" s="106">
        <f ca="1" t="shared" si="8"/>
      </c>
      <c r="L132" s="107" t="str">
        <f t="shared" si="9"/>
        <v>C046Construction of Ramp CurbSD-229Em</v>
      </c>
      <c r="M132" s="108" t="e">
        <f>MATCH(L132,'[1]ITEMS '!$J$6:$J$458,0)</f>
        <v>#N/A</v>
      </c>
      <c r="N132" s="109" t="str">
        <f ca="1" t="shared" si="10"/>
        <v>F0</v>
      </c>
      <c r="O132" s="109" t="str">
        <f ca="1" t="shared" si="11"/>
        <v>F2</v>
      </c>
      <c r="P132" s="109" t="str">
        <f ca="1" t="shared" si="12"/>
        <v>C2</v>
      </c>
      <c r="Q132" s="129"/>
    </row>
    <row r="133" spans="1:17" ht="39.75" customHeight="1">
      <c r="A133" s="134" t="s">
        <v>133</v>
      </c>
      <c r="B133" s="135" t="s">
        <v>232</v>
      </c>
      <c r="C133" s="136" t="s">
        <v>134</v>
      </c>
      <c r="D133" s="137" t="s">
        <v>135</v>
      </c>
      <c r="E133" s="138" t="s">
        <v>19</v>
      </c>
      <c r="F133" s="154">
        <v>1375</v>
      </c>
      <c r="G133" s="140"/>
      <c r="H133" s="141">
        <f t="shared" si="14"/>
        <v>0</v>
      </c>
      <c r="I133" s="1"/>
      <c r="J133" s="1"/>
      <c r="K133" s="97">
        <f ca="1" t="shared" si="8"/>
      </c>
      <c r="L133" s="98" t="str">
        <f t="shared" si="9"/>
        <v>C051100 mm Concrete SidewalkCW 3325-R2m²</v>
      </c>
      <c r="M133" s="99">
        <f>MATCH(L133,'[1]ITEMS '!$J$6:$J$458,0)</f>
        <v>301</v>
      </c>
      <c r="N133" s="102" t="str">
        <f ca="1" t="shared" si="10"/>
        <v>F0</v>
      </c>
      <c r="O133" s="102" t="str">
        <f ca="1" t="shared" si="11"/>
        <v>F2</v>
      </c>
      <c r="P133" s="102" t="str">
        <f ca="1" t="shared" si="12"/>
        <v>C2</v>
      </c>
      <c r="Q133" s="129"/>
    </row>
    <row r="134" spans="1:17" ht="39.75" customHeight="1">
      <c r="A134" s="134" t="s">
        <v>77</v>
      </c>
      <c r="B134" s="135" t="s">
        <v>233</v>
      </c>
      <c r="C134" s="136" t="s">
        <v>78</v>
      </c>
      <c r="D134" s="137" t="s">
        <v>73</v>
      </c>
      <c r="E134" s="156"/>
      <c r="F134" s="139"/>
      <c r="G134" s="143"/>
      <c r="H134" s="141">
        <f t="shared" si="14"/>
        <v>0</v>
      </c>
      <c r="I134" s="1"/>
      <c r="J134" s="1"/>
      <c r="K134" s="97" t="str">
        <f ca="1" t="shared" si="8"/>
        <v>LOCKED</v>
      </c>
      <c r="L134" s="98" t="str">
        <f t="shared" si="9"/>
        <v>C055Construction of Asphaltic Concrete PavementsCW 3410-R5</v>
      </c>
      <c r="M134" s="99">
        <f>MATCH(L134,'[1]ITEMS '!$J$6:$J$458,0)</f>
        <v>305</v>
      </c>
      <c r="N134" s="102" t="str">
        <f ca="1" t="shared" si="10"/>
        <v>F0</v>
      </c>
      <c r="O134" s="102" t="str">
        <f ca="1" t="shared" si="11"/>
        <v>F2</v>
      </c>
      <c r="P134" s="102" t="str">
        <f ca="1" t="shared" si="12"/>
        <v>C2</v>
      </c>
      <c r="Q134" s="129"/>
    </row>
    <row r="135" spans="1:17" ht="39.75" customHeight="1">
      <c r="A135" s="144" t="s">
        <v>265</v>
      </c>
      <c r="B135" s="145" t="s">
        <v>23</v>
      </c>
      <c r="C135" s="146" t="s">
        <v>266</v>
      </c>
      <c r="D135" s="147"/>
      <c r="E135" s="148"/>
      <c r="F135" s="149"/>
      <c r="G135" s="160"/>
      <c r="H135" s="151">
        <f t="shared" si="14"/>
        <v>0</v>
      </c>
      <c r="I135" s="1"/>
      <c r="J135" s="1"/>
      <c r="K135" s="97" t="str">
        <f ca="1" t="shared" si="8"/>
        <v>LOCKED</v>
      </c>
      <c r="L135" s="98" t="str">
        <f t="shared" si="9"/>
        <v>C059Tie-ins and Approaches</v>
      </c>
      <c r="M135" s="103">
        <f>MATCH(L135,'[1]ITEMS '!$J$6:$J$458,0)</f>
        <v>309</v>
      </c>
      <c r="N135" s="102" t="str">
        <f ca="1" t="shared" si="10"/>
        <v>F0</v>
      </c>
      <c r="O135" s="102" t="str">
        <f ca="1" t="shared" si="11"/>
        <v>F2</v>
      </c>
      <c r="P135" s="102" t="str">
        <f ca="1" t="shared" si="12"/>
        <v>C2</v>
      </c>
      <c r="Q135" s="129"/>
    </row>
    <row r="136" spans="1:17" ht="39.75" customHeight="1">
      <c r="A136" s="144"/>
      <c r="B136" s="145"/>
      <c r="C136" s="146" t="s">
        <v>268</v>
      </c>
      <c r="D136" s="147"/>
      <c r="E136" s="148" t="s">
        <v>24</v>
      </c>
      <c r="F136" s="149">
        <v>3</v>
      </c>
      <c r="G136" s="150"/>
      <c r="H136" s="151">
        <f t="shared" si="14"/>
        <v>0</v>
      </c>
      <c r="I136" s="1"/>
      <c r="J136" s="1"/>
      <c r="K136" s="97"/>
      <c r="L136" s="98"/>
      <c r="M136" s="103"/>
      <c r="N136" s="102"/>
      <c r="O136" s="102"/>
      <c r="P136" s="102"/>
      <c r="Q136" s="129"/>
    </row>
    <row r="137" spans="1:17" ht="39.75" customHeight="1">
      <c r="A137" s="144" t="s">
        <v>99</v>
      </c>
      <c r="B137" s="152" t="s">
        <v>234</v>
      </c>
      <c r="C137" s="146" t="s">
        <v>100</v>
      </c>
      <c r="D137" s="147" t="s">
        <v>101</v>
      </c>
      <c r="E137" s="148"/>
      <c r="F137" s="149"/>
      <c r="G137" s="160"/>
      <c r="H137" s="151">
        <f t="shared" si="14"/>
        <v>0</v>
      </c>
      <c r="I137" s="1"/>
      <c r="J137" s="1"/>
      <c r="K137" s="97" t="str">
        <f ca="1" t="shared" si="8"/>
        <v>LOCKED</v>
      </c>
      <c r="L137" s="98" t="str">
        <f t="shared" si="9"/>
        <v>G001SoddingCW 3510-R7</v>
      </c>
      <c r="M137" s="103">
        <f>MATCH(L137,'[1]ITEMS '!$J$6:$J$458,0)</f>
        <v>423</v>
      </c>
      <c r="N137" s="102" t="str">
        <f ca="1" t="shared" si="10"/>
        <v>F0</v>
      </c>
      <c r="O137" s="102" t="str">
        <f ca="1" t="shared" si="11"/>
        <v>F2</v>
      </c>
      <c r="P137" s="102" t="str">
        <f ca="1" t="shared" si="12"/>
        <v>C2</v>
      </c>
      <c r="Q137" s="129"/>
    </row>
    <row r="138" spans="1:17" ht="39.75" customHeight="1">
      <c r="A138" s="158" t="s">
        <v>102</v>
      </c>
      <c r="B138" s="145" t="s">
        <v>23</v>
      </c>
      <c r="C138" s="146" t="s">
        <v>166</v>
      </c>
      <c r="D138" s="147"/>
      <c r="E138" s="148" t="s">
        <v>19</v>
      </c>
      <c r="F138" s="149">
        <v>300</v>
      </c>
      <c r="G138" s="150"/>
      <c r="H138" s="151">
        <f t="shared" si="14"/>
        <v>0</v>
      </c>
      <c r="I138" s="1"/>
      <c r="J138" s="1"/>
      <c r="K138" s="97">
        <f ca="1" t="shared" si="8"/>
      </c>
      <c r="L138" s="98" t="str">
        <f t="shared" si="9"/>
        <v>G003Width &gt; or = 600mmm²</v>
      </c>
      <c r="M138" s="103">
        <f>MATCH(L138,'[1]ITEMS '!$J$6:$J$458,0)</f>
        <v>425</v>
      </c>
      <c r="N138" s="102" t="str">
        <f ca="1" t="shared" si="10"/>
        <v>F0</v>
      </c>
      <c r="O138" s="102" t="str">
        <f ca="1" t="shared" si="11"/>
        <v>F2</v>
      </c>
      <c r="P138" s="102" t="str">
        <f ca="1" t="shared" si="12"/>
        <v>C2</v>
      </c>
      <c r="Q138" s="129"/>
    </row>
    <row r="139" spans="1:17" s="126" customFormat="1" ht="39.75" customHeight="1">
      <c r="A139" s="178"/>
      <c r="B139" s="171" t="s">
        <v>175</v>
      </c>
      <c r="C139" s="179" t="s">
        <v>176</v>
      </c>
      <c r="D139" s="180"/>
      <c r="E139" s="181"/>
      <c r="F139" s="181"/>
      <c r="G139" s="112" t="s">
        <v>172</v>
      </c>
      <c r="H139" s="125">
        <f>SUM(H130:H138)</f>
        <v>0</v>
      </c>
      <c r="I139" s="118"/>
      <c r="J139" s="118"/>
      <c r="K139" s="106" t="str">
        <f aca="true" ca="1" t="shared" si="15" ref="K139:K154">IF(CELL("protect",$G139)=1,"LOCKED","")</f>
        <v>LOCKED</v>
      </c>
      <c r="L139" s="107" t="str">
        <f t="shared" si="9"/>
        <v>CHEVRIER BOULEVARD CONCRETE SIDEWALK CONSTRUCTION</v>
      </c>
      <c r="M139" s="108" t="e">
        <f>MATCH(L139,'[1]ITEMS '!$J$6:$J$458,0)</f>
        <v>#N/A</v>
      </c>
      <c r="N139" s="109" t="str">
        <f ca="1" t="shared" si="10"/>
        <v>F0</v>
      </c>
      <c r="O139" s="109" t="str">
        <f ca="1" t="shared" si="11"/>
        <v>F2</v>
      </c>
      <c r="P139" s="109" t="str">
        <f ca="1" t="shared" si="12"/>
        <v>C2</v>
      </c>
      <c r="Q139" s="130"/>
    </row>
    <row r="140" spans="1:17" ht="15">
      <c r="A140" s="31"/>
      <c r="B140" s="64"/>
      <c r="C140" s="24"/>
      <c r="D140" s="24"/>
      <c r="E140" s="24"/>
      <c r="F140" s="75"/>
      <c r="G140" s="48"/>
      <c r="H140" s="82"/>
      <c r="I140" s="1"/>
      <c r="J140" s="1"/>
      <c r="K140" s="97" t="str">
        <f ca="1" t="shared" si="15"/>
        <v>LOCKED</v>
      </c>
      <c r="N140" s="102" t="str">
        <f aca="true" ca="1" t="shared" si="16" ref="N140:N153">CELL("format",$F140)</f>
        <v>F0</v>
      </c>
      <c r="O140" s="102" t="str">
        <f aca="true" ca="1" t="shared" si="17" ref="O140:O154">CELL("format",$G140)</f>
        <v>F2</v>
      </c>
      <c r="P140" s="102" t="str">
        <f aca="true" ca="1" t="shared" si="18" ref="P140:P153">CELL("format",$H140)</f>
        <v>C2</v>
      </c>
      <c r="Q140" s="129"/>
    </row>
    <row r="141" spans="1:17" ht="15">
      <c r="A141" s="32"/>
      <c r="B141" s="204" t="s">
        <v>11</v>
      </c>
      <c r="C141" s="205"/>
      <c r="D141" s="205"/>
      <c r="E141" s="205"/>
      <c r="F141" s="205"/>
      <c r="G141" s="205"/>
      <c r="H141" s="206"/>
      <c r="I141" s="1"/>
      <c r="J141" s="1"/>
      <c r="K141" s="97" t="str">
        <f ca="1" t="shared" si="15"/>
        <v>LOCKED</v>
      </c>
      <c r="N141" s="102" t="str">
        <f ca="1" t="shared" si="16"/>
        <v>G</v>
      </c>
      <c r="O141" s="102" t="str">
        <f ca="1" t="shared" si="17"/>
        <v>G</v>
      </c>
      <c r="P141" s="102" t="str">
        <f ca="1" t="shared" si="18"/>
        <v>G</v>
      </c>
      <c r="Q141" s="129"/>
    </row>
    <row r="142" spans="1:17" ht="15">
      <c r="A142" s="31"/>
      <c r="B142" s="64"/>
      <c r="C142" s="24"/>
      <c r="D142" s="24"/>
      <c r="E142" s="24"/>
      <c r="F142" s="75"/>
      <c r="G142" s="48"/>
      <c r="H142" s="82"/>
      <c r="I142" s="1"/>
      <c r="J142" s="1"/>
      <c r="K142" s="97" t="str">
        <f ca="1" t="shared" si="15"/>
        <v>LOCKED</v>
      </c>
      <c r="N142" s="102" t="str">
        <f ca="1" t="shared" si="16"/>
        <v>F0</v>
      </c>
      <c r="O142" s="102" t="str">
        <f ca="1" t="shared" si="17"/>
        <v>F2</v>
      </c>
      <c r="P142" s="102" t="str">
        <f ca="1" t="shared" si="18"/>
        <v>C2</v>
      </c>
      <c r="Q142" s="129"/>
    </row>
    <row r="143" spans="1:17" ht="30" customHeight="1">
      <c r="A143" s="34"/>
      <c r="B143" s="65" t="s">
        <v>294</v>
      </c>
      <c r="C143" s="35"/>
      <c r="D143" s="35"/>
      <c r="E143" s="35"/>
      <c r="F143" s="71"/>
      <c r="G143" s="50" t="s">
        <v>171</v>
      </c>
      <c r="H143" s="85">
        <f>H23</f>
        <v>0</v>
      </c>
      <c r="I143" s="1"/>
      <c r="J143" s="1"/>
      <c r="K143" s="97" t="str">
        <f ca="1" t="shared" si="15"/>
        <v>LOCKED</v>
      </c>
      <c r="N143" s="102" t="str">
        <f ca="1" t="shared" si="16"/>
        <v>F0</v>
      </c>
      <c r="O143" s="102" t="str">
        <f ca="1" t="shared" si="17"/>
        <v>F2</v>
      </c>
      <c r="P143" s="102" t="str">
        <f ca="1" t="shared" si="18"/>
        <v>C2</v>
      </c>
      <c r="Q143" s="129"/>
    </row>
    <row r="144" spans="1:17" ht="30" customHeight="1">
      <c r="A144" s="34"/>
      <c r="B144" s="65" t="s">
        <v>293</v>
      </c>
      <c r="C144" s="36"/>
      <c r="D144" s="37"/>
      <c r="E144" s="38"/>
      <c r="F144" s="38"/>
      <c r="G144" s="50" t="s">
        <v>171</v>
      </c>
      <c r="H144" s="63">
        <f>H64</f>
        <v>0</v>
      </c>
      <c r="I144" s="1"/>
      <c r="J144" s="1"/>
      <c r="K144" s="97" t="str">
        <f ca="1" t="shared" si="15"/>
        <v>LOCKED</v>
      </c>
      <c r="N144" s="102" t="str">
        <f ca="1" t="shared" si="16"/>
        <v>F0</v>
      </c>
      <c r="O144" s="102" t="str">
        <f ca="1" t="shared" si="17"/>
        <v>F2</v>
      </c>
      <c r="P144" s="102" t="str">
        <f ca="1" t="shared" si="18"/>
        <v>C2</v>
      </c>
      <c r="Q144" s="129"/>
    </row>
    <row r="145" spans="1:17" ht="30" customHeight="1">
      <c r="A145" s="34"/>
      <c r="B145" s="65" t="s">
        <v>169</v>
      </c>
      <c r="C145" s="36"/>
      <c r="D145" s="37"/>
      <c r="E145" s="38"/>
      <c r="F145" s="38"/>
      <c r="G145" s="50" t="s">
        <v>171</v>
      </c>
      <c r="H145" s="63">
        <f>H92</f>
        <v>0</v>
      </c>
      <c r="I145" s="1"/>
      <c r="J145" s="1"/>
      <c r="K145" s="97" t="str">
        <f ca="1" t="shared" si="15"/>
        <v>LOCKED</v>
      </c>
      <c r="N145" s="102" t="str">
        <f ca="1" t="shared" si="16"/>
        <v>F0</v>
      </c>
      <c r="O145" s="102" t="str">
        <f ca="1" t="shared" si="17"/>
        <v>F2</v>
      </c>
      <c r="P145" s="102" t="str">
        <f ca="1" t="shared" si="18"/>
        <v>C2</v>
      </c>
      <c r="Q145" s="129"/>
    </row>
    <row r="146" spans="1:17" ht="30" customHeight="1">
      <c r="A146" s="34"/>
      <c r="B146" s="65" t="s">
        <v>170</v>
      </c>
      <c r="C146" s="36"/>
      <c r="D146" s="37"/>
      <c r="E146" s="38"/>
      <c r="F146" s="38"/>
      <c r="G146" s="50" t="s">
        <v>171</v>
      </c>
      <c r="H146" s="63">
        <f>H128</f>
        <v>0</v>
      </c>
      <c r="I146" s="1"/>
      <c r="J146" s="1"/>
      <c r="K146" s="97" t="str">
        <f ca="1" t="shared" si="15"/>
        <v>LOCKED</v>
      </c>
      <c r="N146" s="102" t="str">
        <f ca="1" t="shared" si="16"/>
        <v>F0</v>
      </c>
      <c r="O146" s="102" t="str">
        <f ca="1" t="shared" si="17"/>
        <v>F2</v>
      </c>
      <c r="P146" s="102" t="str">
        <f ca="1" t="shared" si="18"/>
        <v>C2</v>
      </c>
      <c r="Q146" s="129"/>
    </row>
    <row r="147" spans="1:17" ht="30" customHeight="1" thickBot="1">
      <c r="A147" s="39"/>
      <c r="B147" s="66" t="s">
        <v>177</v>
      </c>
      <c r="C147" s="40"/>
      <c r="D147" s="29"/>
      <c r="E147" s="30"/>
      <c r="F147" s="30"/>
      <c r="G147" s="51" t="s">
        <v>171</v>
      </c>
      <c r="H147" s="86">
        <f>H139</f>
        <v>0</v>
      </c>
      <c r="I147" s="1"/>
      <c r="J147" s="1"/>
      <c r="K147" s="97" t="str">
        <f ca="1" t="shared" si="15"/>
        <v>LOCKED</v>
      </c>
      <c r="N147" s="102" t="str">
        <f ca="1" t="shared" si="16"/>
        <v>F0</v>
      </c>
      <c r="O147" s="102" t="str">
        <f ca="1" t="shared" si="17"/>
        <v>F2</v>
      </c>
      <c r="P147" s="102" t="str">
        <f ca="1" t="shared" si="18"/>
        <v>C2</v>
      </c>
      <c r="Q147" s="129"/>
    </row>
    <row r="148" spans="1:17" ht="53.25" customHeight="1">
      <c r="A148" s="39"/>
      <c r="B148" s="67"/>
      <c r="C148" s="43"/>
      <c r="D148" s="41"/>
      <c r="E148" s="42"/>
      <c r="F148" s="42"/>
      <c r="G148" s="52"/>
      <c r="H148" s="87"/>
      <c r="I148" s="1"/>
      <c r="J148" s="1"/>
      <c r="K148" s="97" t="str">
        <f ca="1" t="shared" si="15"/>
        <v>LOCKED</v>
      </c>
      <c r="N148" s="102" t="str">
        <f ca="1" t="shared" si="16"/>
        <v>F0</v>
      </c>
      <c r="O148" s="102" t="str">
        <f ca="1" t="shared" si="17"/>
        <v>F2</v>
      </c>
      <c r="P148" s="102" t="str">
        <f ca="1" t="shared" si="18"/>
        <v>C2</v>
      </c>
      <c r="Q148" s="129"/>
    </row>
    <row r="149" spans="1:17" ht="30" customHeight="1">
      <c r="A149" s="39"/>
      <c r="B149" s="72" t="s">
        <v>249</v>
      </c>
      <c r="C149" s="43"/>
      <c r="D149" s="33"/>
      <c r="E149" s="57" t="s">
        <v>250</v>
      </c>
      <c r="F149" s="77"/>
      <c r="G149" s="56"/>
      <c r="H149" s="88">
        <f>SUM(H143:H147)</f>
        <v>0</v>
      </c>
      <c r="I149" s="1"/>
      <c r="J149" s="24"/>
      <c r="K149" s="97" t="str">
        <f ca="1" t="shared" si="15"/>
        <v>LOCKED</v>
      </c>
      <c r="N149" s="102" t="str">
        <f ca="1" t="shared" si="16"/>
        <v>F0</v>
      </c>
      <c r="O149" s="102" t="str">
        <f ca="1" t="shared" si="17"/>
        <v>F2</v>
      </c>
      <c r="P149" s="102" t="str">
        <f ca="1" t="shared" si="18"/>
        <v>C2</v>
      </c>
      <c r="Q149" s="129"/>
    </row>
    <row r="150" spans="1:17" ht="34.5" customHeight="1">
      <c r="A150" s="39"/>
      <c r="B150" s="67"/>
      <c r="C150" s="43"/>
      <c r="D150" s="33"/>
      <c r="E150" s="43"/>
      <c r="F150" s="78"/>
      <c r="G150" s="53"/>
      <c r="H150" s="89"/>
      <c r="I150" s="1"/>
      <c r="J150" s="24"/>
      <c r="K150" s="97" t="str">
        <f ca="1" t="shared" si="15"/>
        <v>LOCKED</v>
      </c>
      <c r="N150" s="102" t="str">
        <f ca="1" t="shared" si="16"/>
        <v>F0</v>
      </c>
      <c r="O150" s="102" t="str">
        <f ca="1" t="shared" si="17"/>
        <v>F2</v>
      </c>
      <c r="P150" s="102" t="str">
        <f ca="1" t="shared" si="18"/>
        <v>C2</v>
      </c>
      <c r="Q150" s="129"/>
    </row>
    <row r="151" spans="1:17" ht="34.5" customHeight="1">
      <c r="A151" s="39"/>
      <c r="B151" s="68" t="s">
        <v>251</v>
      </c>
      <c r="C151" s="26"/>
      <c r="D151" s="58"/>
      <c r="E151" s="26"/>
      <c r="F151" s="77"/>
      <c r="G151" s="59"/>
      <c r="H151" s="84"/>
      <c r="I151" s="1"/>
      <c r="J151" s="24"/>
      <c r="K151" s="97" t="str">
        <f ca="1" t="shared" si="15"/>
        <v>LOCKED</v>
      </c>
      <c r="N151" s="102" t="str">
        <f ca="1" t="shared" si="16"/>
        <v>F0</v>
      </c>
      <c r="O151" s="102" t="str">
        <f ca="1" t="shared" si="17"/>
        <v>F2</v>
      </c>
      <c r="P151" s="102" t="str">
        <f ca="1" t="shared" si="18"/>
        <v>C2</v>
      </c>
      <c r="Q151" s="129"/>
    </row>
    <row r="152" spans="1:17" ht="34.5" customHeight="1">
      <c r="A152" s="39"/>
      <c r="B152" s="69"/>
      <c r="C152" s="26"/>
      <c r="D152" s="58"/>
      <c r="E152" s="26"/>
      <c r="F152" s="77"/>
      <c r="G152" s="59"/>
      <c r="H152" s="84"/>
      <c r="I152" s="1"/>
      <c r="J152" s="1"/>
      <c r="K152" s="97" t="str">
        <f ca="1" t="shared" si="15"/>
        <v>LOCKED</v>
      </c>
      <c r="N152" s="102" t="str">
        <f ca="1" t="shared" si="16"/>
        <v>F0</v>
      </c>
      <c r="O152" s="102" t="str">
        <f ca="1" t="shared" si="17"/>
        <v>F2</v>
      </c>
      <c r="P152" s="102" t="str">
        <f ca="1" t="shared" si="18"/>
        <v>C2</v>
      </c>
      <c r="Q152" s="129"/>
    </row>
    <row r="153" spans="1:17" ht="15">
      <c r="A153" s="39"/>
      <c r="B153" s="70"/>
      <c r="C153" s="26"/>
      <c r="D153" s="58"/>
      <c r="E153" s="26"/>
      <c r="F153" s="77"/>
      <c r="G153" s="59"/>
      <c r="H153" s="84"/>
      <c r="I153" s="1"/>
      <c r="J153" s="1"/>
      <c r="K153" s="97" t="str">
        <f ca="1" t="shared" si="15"/>
        <v>LOCKED</v>
      </c>
      <c r="N153" s="102" t="str">
        <f ca="1" t="shared" si="16"/>
        <v>F0</v>
      </c>
      <c r="O153" s="102" t="str">
        <f ca="1" t="shared" si="17"/>
        <v>F2</v>
      </c>
      <c r="P153" s="102" t="str">
        <f ca="1" t="shared" si="18"/>
        <v>C2</v>
      </c>
      <c r="Q153" s="129"/>
    </row>
    <row r="154" spans="1:15" ht="15">
      <c r="A154" s="44"/>
      <c r="C154" s="1"/>
      <c r="D154" s="45"/>
      <c r="E154" s="1"/>
      <c r="F154" s="79"/>
      <c r="G154" s="54"/>
      <c r="H154" s="90"/>
      <c r="I154" s="1"/>
      <c r="J154" s="1"/>
      <c r="K154" s="97" t="str">
        <f ca="1" t="shared" si="15"/>
        <v>LOCKED</v>
      </c>
      <c r="O154" s="102" t="str">
        <f ca="1" t="shared" si="17"/>
        <v>F2</v>
      </c>
    </row>
    <row r="155" spans="1:10" ht="15">
      <c r="A155" s="44"/>
      <c r="C155" s="1"/>
      <c r="D155" s="45"/>
      <c r="E155" s="1"/>
      <c r="F155" s="79"/>
      <c r="G155" s="54"/>
      <c r="H155" s="90"/>
      <c r="I155" s="1"/>
      <c r="J155" s="1"/>
    </row>
    <row r="156" spans="1:10" ht="15">
      <c r="A156" s="44"/>
      <c r="C156" s="1"/>
      <c r="D156" s="45"/>
      <c r="E156" s="1"/>
      <c r="F156" s="79"/>
      <c r="G156" s="54"/>
      <c r="H156" s="90"/>
      <c r="I156" s="1"/>
      <c r="J156" s="1"/>
    </row>
  </sheetData>
  <sheetProtection password="C58C" sheet="1" objects="1" scenarios="1"/>
  <autoFilter ref="M1:M156"/>
  <mergeCells count="1">
    <mergeCell ref="B141:H141"/>
  </mergeCells>
  <dataValidations count="1">
    <dataValidation type="decimal" operator="greaterThan" allowBlank="1" showInputMessage="1" showErrorMessage="1" errorTitle="Illegal Entry" error="No unit prices below 0 (negative) will be accepted" sqref="G7:G17 G66:G91 G19:G22 G51:G61 G25:G29 G63 G31:G49 G94:G103 G105:G111 G113:G124 G126:G127 G130:G136 G138">
      <formula1>0</formula1>
    </dataValidation>
  </dataValidations>
  <printOptions horizontalCentered="1"/>
  <pageMargins left="0.5" right="0.25" top="0.75" bottom="0.75" header="0.25" footer="0.25"/>
  <pageSetup fitToHeight="6" horizontalDpi="600" verticalDpi="600" orientation="portrait" scale="60" r:id="rId1"/>
  <headerFooter alignWithMargins="0">
    <oddHeader>&amp;L&amp;10The City of Winnipeg
Bid Opportunity No. 65-2004&amp;R&amp;10Bid Submission
Page &amp;P+3 of 16
</oddHeader>
    <oddFooter xml:space="preserve">&amp;R_________________________
Name of Bidder                    </oddFooter>
  </headerFooter>
  <rowBreaks count="8" manualBreakCount="8">
    <brk id="23" max="7" man="1"/>
    <brk id="42" max="7" man="1"/>
    <brk id="64" max="7" man="1"/>
    <brk id="79" max="7" man="1"/>
    <brk id="92" max="7" man="1"/>
    <brk id="111" max="7" man="1"/>
    <brk id="128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kgulka</cp:lastModifiedBy>
  <cp:lastPrinted>2004-04-16T18:59:58Z</cp:lastPrinted>
  <dcterms:created xsi:type="dcterms:W3CDTF">1999-03-31T15:44:33Z</dcterms:created>
  <dcterms:modified xsi:type="dcterms:W3CDTF">2004-04-16T19:00:17Z</dcterms:modified>
  <cp:category/>
  <cp:version/>
  <cp:contentType/>
  <cp:contentStatus/>
</cp:coreProperties>
</file>