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PRICES'!$B$6:$H$168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PRICES'!$B$1:$IV$127</definedName>
    <definedName name="XITEMS">'FORM B - PRICES'!$B$6:$IV$127</definedName>
  </definedNames>
  <calcPr fullCalcOnLoad="1" fullPrecision="0"/>
</workbook>
</file>

<file path=xl/sharedStrings.xml><?xml version="1.0" encoding="utf-8"?>
<sst xmlns="http://schemas.openxmlformats.org/spreadsheetml/2006/main" count="690" uniqueCount="343">
  <si>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</si>
  <si>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</si>
  <si>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</si>
  <si>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</si>
  <si>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</si>
  <si>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</si>
  <si>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</si>
  <si>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</si>
  <si>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</si>
  <si>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</si>
  <si>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</si>
  <si>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</si>
  <si>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</si>
  <si>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</si>
  <si>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</si>
  <si>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</si>
  <si>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</si>
  <si>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</si>
  <si>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</si>
  <si>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</si>
  <si>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</si>
  <si>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</si>
  <si>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</si>
  <si>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</si>
  <si>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</si>
  <si>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</si>
  <si>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</si>
  <si>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</si>
  <si>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</si>
  <si>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</si>
  <si>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</si>
  <si>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</si>
  <si>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</si>
  <si>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</si>
  <si>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</si>
  <si>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</si>
  <si>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</si>
  <si>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</si>
  <si>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</si>
  <si>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</si>
  <si>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</si>
  <si>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</si>
  <si>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</si>
  <si>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</si>
  <si>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</si>
  <si>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</si>
  <si>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</si>
  <si>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</si>
  <si>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</si>
  <si>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</si>
  <si>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</si>
  <si>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Supply and Installation of Dowel Assemblies</t>
  </si>
  <si>
    <t>B189</t>
  </si>
  <si>
    <t>Regrading Existing Interlocking Paving Stones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</si>
  <si>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</si>
  <si>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</si>
  <si>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</si>
  <si>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</si>
  <si>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</si>
  <si>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</si>
  <si>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F001</t>
  </si>
  <si>
    <t>F003</t>
  </si>
  <si>
    <t>F005</t>
  </si>
  <si>
    <t>iv)</t>
  </si>
  <si>
    <t>G001</t>
  </si>
  <si>
    <t>Sodding</t>
  </si>
  <si>
    <t>G003</t>
  </si>
  <si>
    <t>B.1</t>
  </si>
  <si>
    <t>B001</t>
  </si>
  <si>
    <t>Pavement Removal</t>
  </si>
  <si>
    <t>B002</t>
  </si>
  <si>
    <t>Concrete Pavement</t>
  </si>
  <si>
    <t>B.8</t>
  </si>
  <si>
    <t>B.9</t>
  </si>
  <si>
    <t>B.10</t>
  </si>
  <si>
    <t>B.12</t>
  </si>
  <si>
    <t>Tie-ins and Approaches</t>
  </si>
  <si>
    <t>F002</t>
  </si>
  <si>
    <t>vert. m</t>
  </si>
  <si>
    <t>F009</t>
  </si>
  <si>
    <t>F010</t>
  </si>
  <si>
    <t>F011</t>
  </si>
  <si>
    <t>B096</t>
  </si>
  <si>
    <t>28.6 mm Diameter</t>
  </si>
  <si>
    <t>SD-200</t>
  </si>
  <si>
    <t>C.1</t>
  </si>
  <si>
    <t>C008</t>
  </si>
  <si>
    <t>Construction of 200 mm Concrete Pavement (Reinforced)</t>
  </si>
  <si>
    <t>C.3</t>
  </si>
  <si>
    <t>C050</t>
  </si>
  <si>
    <t>C.4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</si>
  <si>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</si>
  <si>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</si>
  <si>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</si>
  <si>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</si>
  <si>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</si>
  <si>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</si>
  <si>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</si>
  <si>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</si>
  <si>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</si>
  <si>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</si>
  <si>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</si>
  <si>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</si>
  <si>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Furby Street Reconstruction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</si>
  <si>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</si>
  <si>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</si>
  <si>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</si>
  <si>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</si>
  <si>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</si>
  <si>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</si>
  <si>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</si>
  <si>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</si>
  <si>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</si>
  <si>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Could also specify "Crushed Aggregate" see CW 3110-R12, 2.1.3</t>
  </si>
  <si>
    <t>A035A</t>
  </si>
  <si>
    <t xml:space="preserve">100 mm </t>
  </si>
  <si>
    <t>Contractor has option of supplying Crushed Aggregate, Crushed Limestone or Crushed Concrete.</t>
  </si>
  <si>
    <t>A.9</t>
  </si>
  <si>
    <t xml:space="preserve">(E16) Recycled Concrete Base Course - has been removed form BO Template and has been incorporated into CW3110-R14. Contractor may select from specified materials.
</t>
  </si>
  <si>
    <t>A022</t>
  </si>
  <si>
    <t>A.21</t>
  </si>
  <si>
    <t>Separation Geotextile Fabric</t>
  </si>
  <si>
    <t>A022A</t>
  </si>
  <si>
    <t>A.22</t>
  </si>
  <si>
    <t>Supply and Install Geogrid</t>
  </si>
  <si>
    <t>CW 3135-R1</t>
  </si>
  <si>
    <t>A.12</t>
  </si>
  <si>
    <t xml:space="preserve"> </t>
  </si>
  <si>
    <t>B100r</t>
  </si>
  <si>
    <t>Miscellaneous Concrete Slab Removal</t>
  </si>
  <si>
    <t>B104r</t>
  </si>
  <si>
    <t>100 mm Sidewalk</t>
  </si>
  <si>
    <t>B126r</t>
  </si>
  <si>
    <t>B.16</t>
  </si>
  <si>
    <t>Concrete Curb Removal</t>
  </si>
  <si>
    <t>B127r</t>
  </si>
  <si>
    <t>^ Integral or Separate</t>
  </si>
  <si>
    <t>B128r</t>
  </si>
  <si>
    <t>Modified Barrier  (Integral)</t>
  </si>
  <si>
    <t>CW 3330-R5</t>
  </si>
  <si>
    <t>a)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</si>
  <si>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</si>
  <si>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</si>
  <si>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</si>
  <si>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</si>
  <si>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</si>
  <si>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</si>
  <si>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B219</t>
  </si>
  <si>
    <t>Detectable Warning Surface Tiles</t>
  </si>
  <si>
    <t>B221</t>
  </si>
  <si>
    <t xml:space="preserve">610 mm X 1220 mm </t>
  </si>
  <si>
    <t>CW 3310-R14</t>
  </si>
  <si>
    <t>C004</t>
  </si>
  <si>
    <t>Construction of 250 mm Concrete Pavement (Plain-Dowelled)</t>
  </si>
  <si>
    <t>add "Slip Form Paving" if specified</t>
  </si>
  <si>
    <t>C035</t>
  </si>
  <si>
    <t>SD-204</t>
  </si>
  <si>
    <t>^ height, add "Slip Form Paving" if specified</t>
  </si>
  <si>
    <t>C037</t>
  </si>
  <si>
    <t>SD-203B</t>
  </si>
  <si>
    <t xml:space="preserve">^ height, reference to Standard Detail
</t>
  </si>
  <si>
    <t>C038</t>
  </si>
  <si>
    <t>Construction of  Curb Ramp (10-15 mm ht, Integral)</t>
  </si>
  <si>
    <t>SD-229C</t>
  </si>
  <si>
    <t xml:space="preserve">* reference to Standard Detail
</t>
  </si>
  <si>
    <t>C051</t>
  </si>
  <si>
    <t>C.5</t>
  </si>
  <si>
    <t>100 mm Concrete Sidewalk</t>
  </si>
  <si>
    <t>C055</t>
  </si>
  <si>
    <t>C.10</t>
  </si>
  <si>
    <t xml:space="preserve">Construction of Asphaltic Concrete Pavements </t>
  </si>
  <si>
    <t>C056</t>
  </si>
  <si>
    <t>C058</t>
  </si>
  <si>
    <t>C059</t>
  </si>
  <si>
    <t>C060</t>
  </si>
  <si>
    <t>E003</t>
  </si>
  <si>
    <t xml:space="preserve">Catch Basin  </t>
  </si>
  <si>
    <t>CW 2130-R12</t>
  </si>
  <si>
    <t>E004</t>
  </si>
  <si>
    <t>^ specify depth 1800 or 1200</t>
  </si>
  <si>
    <t>E007D</t>
  </si>
  <si>
    <t>Remove and Replace Existing Catch Pit</t>
  </si>
  <si>
    <t>E007E</t>
  </si>
  <si>
    <t>SD-023</t>
  </si>
  <si>
    <t>E012</t>
  </si>
  <si>
    <t>Drainage Connection Pipe</t>
  </si>
  <si>
    <t>b)</t>
  </si>
  <si>
    <t>Replacing Existing Manhole and Catch Basin  Frames &amp; Covers</t>
  </si>
  <si>
    <t>E034</t>
  </si>
  <si>
    <t>Connecting to Existing Catch Basin</t>
  </si>
  <si>
    <t>E035</t>
  </si>
  <si>
    <t xml:space="preserve">^ specify size </t>
  </si>
  <si>
    <t>E036</t>
  </si>
  <si>
    <t xml:space="preserve">Connecting to Existing Sewer </t>
  </si>
  <si>
    <t>E037</t>
  </si>
  <si>
    <t>^ specify size and type</t>
  </si>
  <si>
    <t>"Type" opt. if known</t>
  </si>
  <si>
    <t>E040</t>
  </si>
  <si>
    <t>E041</t>
  </si>
  <si>
    <t>E044</t>
  </si>
  <si>
    <t>Abandoning  Existing Catch Basins</t>
  </si>
  <si>
    <t>E045</t>
  </si>
  <si>
    <t>Abandoning  Existing Catch Pit</t>
  </si>
  <si>
    <t>E051</t>
  </si>
  <si>
    <t>Installation of Subdrains</t>
  </si>
  <si>
    <t>CW 3120-R4</t>
  </si>
  <si>
    <t>CW 3210-R7</t>
  </si>
  <si>
    <t>Pre-cast Concrete Risers</t>
  </si>
  <si>
    <t>51 mm</t>
  </si>
  <si>
    <t>F020</t>
  </si>
  <si>
    <t xml:space="preserve">Relocating Existing Hydrant - Type B </t>
  </si>
  <si>
    <t>CW 2110-R11</t>
  </si>
  <si>
    <t xml:space="preserve">Type B - Abandoning existing hydrant tee. Contractor has option of installing new tee or using a tapping sleeve and valve. </t>
  </si>
  <si>
    <t>CW 3510-R9</t>
  </si>
  <si>
    <t>G002</t>
  </si>
  <si>
    <t xml:space="preserve"> width &lt; 600 mm</t>
  </si>
  <si>
    <t xml:space="preserve"> width &gt; or = 600 mm</t>
  </si>
  <si>
    <t>Langside Street at Portage Avenue Intersection Improvement</t>
  </si>
  <si>
    <t>Langside Street at Furby Place Intersection Improvement</t>
  </si>
  <si>
    <t>A007A</t>
  </si>
  <si>
    <t xml:space="preserve">50 mm </t>
  </si>
  <si>
    <t>B132r</t>
  </si>
  <si>
    <t>Curb Ramp</t>
  </si>
  <si>
    <t>SD-205</t>
  </si>
  <si>
    <t>C011</t>
  </si>
  <si>
    <t>Construction of 150 mm Concrete Pavement (Reinforced)</t>
  </si>
  <si>
    <t>Tree Removal 0.5m to 1.0m</t>
  </si>
  <si>
    <t>C033</t>
  </si>
  <si>
    <t>B102r</t>
  </si>
  <si>
    <t>Monolithic Median Slab</t>
  </si>
  <si>
    <t>B103r</t>
  </si>
  <si>
    <t>Safety Median</t>
  </si>
  <si>
    <t>B114rl</t>
  </si>
  <si>
    <t>B118rl</t>
  </si>
  <si>
    <t>B120rl</t>
  </si>
  <si>
    <t>5 sq.m. to 20 sq.m.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</si>
  <si>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</si>
  <si>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</si>
  <si>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</si>
  <si>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</si>
  <si>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</si>
  <si>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</si>
  <si>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Barrier (Intergral)</t>
  </si>
  <si>
    <t>Construction of Barrier (180 mm ht, Integral)</t>
  </si>
  <si>
    <t>Construction of  Modified Barrier  (180 mm ht, Integral)</t>
  </si>
  <si>
    <t>Construction of Curb and Gutter (150mm ht, Barrier, Integral, 600 mm width, 150 mm Plain Concrete Pavement)</t>
  </si>
  <si>
    <t>SD-024, 1800 mm deep</t>
  </si>
  <si>
    <t>250 mm Drainage Connection Pipe</t>
  </si>
  <si>
    <t>250 mm (Type PVC) Connecting Pipe</t>
  </si>
  <si>
    <t>Connecting to 450 mm  (Type Concrete SRS) Sewer</t>
  </si>
  <si>
    <t>Connecting to 525 mm  (Type Concrete SRS) Sewer</t>
  </si>
  <si>
    <t>C019</t>
  </si>
  <si>
    <t>C.2</t>
  </si>
  <si>
    <t>Concrete Pavements for Early Opening</t>
  </si>
  <si>
    <t>C022</t>
  </si>
  <si>
    <t>^  specify either 24 or 72 hour, add "Slip Form Paving" if specified</t>
  </si>
  <si>
    <t>Construction of 250 mm Concrete Pavement for Early Opening 72 Hour (Plain-Dowelled)</t>
  </si>
  <si>
    <t>H007</t>
  </si>
  <si>
    <t>Chain Link Fence</t>
  </si>
  <si>
    <t>CW 3550-R2</t>
  </si>
  <si>
    <t>H009</t>
  </si>
  <si>
    <t>2.44m Height</t>
  </si>
  <si>
    <t>B220</t>
  </si>
  <si>
    <t xml:space="preserve">300 mm X 300 mm </t>
  </si>
  <si>
    <t>(SEE B8)</t>
  </si>
  <si>
    <t>CW 3110-R16</t>
  </si>
  <si>
    <t xml:space="preserve">CW 3130-R4 </t>
  </si>
  <si>
    <t xml:space="preserve">CW 3230-R7
</t>
  </si>
  <si>
    <t xml:space="preserve">CW 3235-R9  </t>
  </si>
  <si>
    <t xml:space="preserve">CW 3240-R9 </t>
  </si>
  <si>
    <t xml:space="preserve">CW 3325-R5  </t>
  </si>
  <si>
    <t xml:space="preserve">CW 3410-R9 </t>
  </si>
  <si>
    <t>Barrier Separate</t>
  </si>
  <si>
    <t>Construction of  Barrier (180 mm ht, Dowelled)</t>
  </si>
  <si>
    <t>C065</t>
  </si>
  <si>
    <t>Construction of  Curb Ramp (10-15 mm ht, Monolithic)</t>
  </si>
  <si>
    <t>A.32</t>
  </si>
  <si>
    <t>Soft Dig / Hydro Vac Excavation</t>
  </si>
  <si>
    <t>E11</t>
  </si>
  <si>
    <t>hr</t>
  </si>
  <si>
    <t>E9</t>
  </si>
  <si>
    <t>E12</t>
  </si>
  <si>
    <t>E10</t>
  </si>
  <si>
    <t>A.1</t>
  </si>
  <si>
    <t>A.2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</si>
  <si>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</si>
  <si>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</si>
  <si>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</si>
  <si>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</si>
  <si>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</si>
  <si>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</si>
  <si>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</si>
  <si>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</si>
  <si>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</si>
  <si>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</si>
  <si>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</si>
  <si>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</si>
  <si>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</si>
  <si>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</si>
  <si>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</si>
  <si>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</si>
  <si>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</si>
  <si>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</si>
  <si>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</si>
  <si>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</si>
  <si>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</si>
  <si>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A.33</t>
  </si>
  <si>
    <t>A.34</t>
  </si>
  <si>
    <t>A.35</t>
  </si>
  <si>
    <t>A.36</t>
  </si>
  <si>
    <t>A.38</t>
  </si>
  <si>
    <t>A.39</t>
  </si>
  <si>
    <t>A.40</t>
  </si>
  <si>
    <t>A.41</t>
  </si>
  <si>
    <t>B.2</t>
  </si>
  <si>
    <t>B.3</t>
  </si>
  <si>
    <t>B.4</t>
  </si>
  <si>
    <t>B.5</t>
  </si>
  <si>
    <t>B.6</t>
  </si>
  <si>
    <t>B.7</t>
  </si>
  <si>
    <t>B.11</t>
  </si>
  <si>
    <t>B.13</t>
  </si>
  <si>
    <t>B.14</t>
  </si>
  <si>
    <t>B.15</t>
  </si>
  <si>
    <t>C.6</t>
  </si>
  <si>
    <t>C.7</t>
  </si>
  <si>
    <t>C.8</t>
  </si>
  <si>
    <t>C.9</t>
  </si>
  <si>
    <t>C.11</t>
  </si>
  <si>
    <t>C.12</t>
  </si>
  <si>
    <t>C.13</t>
  </si>
  <si>
    <t>C.14</t>
  </si>
  <si>
    <t>Locked?</t>
  </si>
  <si>
    <t>Joined, Trimmed, &amp; Cleaned for Checking</t>
  </si>
  <si>
    <t>MATCH</t>
  </si>
  <si>
    <t>Format F</t>
  </si>
  <si>
    <t>Format G</t>
  </si>
  <si>
    <t>Format H</t>
  </si>
  <si>
    <t>F018</t>
  </si>
  <si>
    <t>Curb Stop Extensions</t>
  </si>
  <si>
    <t>a.37</t>
  </si>
  <si>
    <t>A.20</t>
  </si>
  <si>
    <t>FORM B(R1): PRICES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</si>
</sst>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MS Sans Serif"/>
      <family val="2"/>
    </font>
    <font>
      <sz val="10"/>
      <color indexed="20"/>
      <name val="MS Sans Serif"/>
      <family val="2"/>
    </font>
    <font>
      <sz val="10"/>
      <color indexed="18"/>
      <name val="MS Sans Serif"/>
      <family val="2"/>
    </font>
    <font>
      <strike/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8" fillId="28" borderId="5" applyNumberFormat="0" applyAlignment="0" applyProtection="0"/>
    <xf numFmtId="0" fontId="49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31" borderId="5" applyNumberFormat="0" applyAlignment="0" applyProtection="0"/>
    <xf numFmtId="0" fontId="56" fillId="0" borderId="10" applyNumberFormat="0" applyFill="0" applyAlignment="0" applyProtection="0"/>
    <xf numFmtId="0" fontId="57" fillId="32" borderId="0" applyNumberFormat="0" applyBorder="0" applyAlignment="0" applyProtection="0"/>
    <xf numFmtId="0" fontId="8" fillId="0" borderId="0">
      <alignment/>
      <protection/>
    </xf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8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9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60" fillId="0" borderId="14" applyNumberFormat="0" applyFill="0" applyAlignment="0" applyProtection="0"/>
    <xf numFmtId="0" fontId="61" fillId="0" borderId="0" applyNumberFormat="0" applyFill="0" applyBorder="0" applyAlignment="0" applyProtection="0"/>
  </cellStyleXfs>
  <cellXfs count="128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19" xfId="0" applyNumberFormat="1" applyFont="1" applyFill="1" applyBorder="1" applyAlignment="1" applyProtection="1">
      <alignment horizontal="left" vertical="center"/>
      <protection/>
    </xf>
    <xf numFmtId="172" fontId="2" fillId="34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>
      <alignment vertical="top" wrapText="1"/>
    </xf>
    <xf numFmtId="0" fontId="0" fillId="2" borderId="0" xfId="0" applyAlignment="1" applyProtection="1">
      <alignment vertical="center"/>
      <protection/>
    </xf>
    <xf numFmtId="174" fontId="0" fillId="34" borderId="0" xfId="0" applyNumberFormat="1" applyFont="1" applyFill="1" applyBorder="1" applyAlignment="1" applyProtection="1">
      <alignment vertical="center"/>
      <protection/>
    </xf>
    <xf numFmtId="172" fontId="0" fillId="34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 applyProtection="1">
      <alignment horizontal="center" vertical="center"/>
      <protection/>
    </xf>
    <xf numFmtId="0" fontId="0" fillId="0" borderId="0" xfId="0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172" fontId="22" fillId="0" borderId="1" xfId="0" applyNumberFormat="1" applyFont="1" applyFill="1" applyBorder="1" applyAlignment="1" applyProtection="1">
      <alignment horizontal="center" vertical="top" wrapText="1"/>
      <protection/>
    </xf>
    <xf numFmtId="0" fontId="23" fillId="2" borderId="0" xfId="0" applyFont="1" applyAlignment="1" applyProtection="1">
      <alignment vertical="center"/>
      <protection/>
    </xf>
    <xf numFmtId="174" fontId="22" fillId="34" borderId="0" xfId="0" applyNumberFormat="1" applyFont="1" applyFill="1" applyBorder="1" applyAlignment="1" applyProtection="1">
      <alignment vertical="center"/>
      <protection/>
    </xf>
    <xf numFmtId="0" fontId="23" fillId="2" borderId="0" xfId="0" applyFont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0" fillId="35" borderId="0" xfId="0" applyFill="1" applyAlignment="1">
      <alignment/>
    </xf>
    <xf numFmtId="0" fontId="8" fillId="0" borderId="1" xfId="0" applyFont="1" applyFill="1" applyBorder="1" applyAlignment="1">
      <alignment vertical="top" wrapText="1" shrinkToFi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8" fillId="2" borderId="0" xfId="0" applyFont="1" applyAlignment="1" applyProtection="1">
      <alignment vertical="center"/>
      <protection/>
    </xf>
    <xf numFmtId="0" fontId="8" fillId="2" borderId="0" xfId="0" applyFont="1" applyAlignment="1" applyProtection="1">
      <alignment horizontal="center" vertical="center"/>
      <protection/>
    </xf>
    <xf numFmtId="0" fontId="25" fillId="2" borderId="0" xfId="0" applyFont="1" applyAlignment="1">
      <alignment/>
    </xf>
    <xf numFmtId="0" fontId="0" fillId="0" borderId="0" xfId="0" applyFill="1" applyAlignment="1">
      <alignment vertical="top"/>
    </xf>
    <xf numFmtId="0" fontId="8" fillId="0" borderId="1" xfId="0" applyFont="1" applyFill="1" applyBorder="1" applyAlignment="1" applyProtection="1">
      <alignment vertical="top" wrapText="1"/>
      <protection/>
    </xf>
    <xf numFmtId="0" fontId="8" fillId="0" borderId="1" xfId="0" applyFont="1" applyFill="1" applyBorder="1" applyAlignment="1">
      <alignment/>
    </xf>
    <xf numFmtId="0" fontId="26" fillId="0" borderId="1" xfId="0" applyFont="1" applyFill="1" applyBorder="1" applyAlignment="1">
      <alignment vertical="top" wrapText="1"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" fontId="0" fillId="2" borderId="20" xfId="0" applyNumberFormat="1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27" fillId="35" borderId="0" xfId="0" applyNumberFormat="1" applyFont="1" applyFill="1" applyAlignment="1">
      <alignment/>
    </xf>
    <xf numFmtId="0" fontId="27" fillId="35" borderId="0" xfId="73" applyFont="1" applyFill="1">
      <alignment/>
      <protection/>
    </xf>
    <xf numFmtId="0" fontId="27" fillId="35" borderId="0" xfId="0" applyNumberFormat="1" applyFont="1" applyFill="1" applyBorder="1" applyAlignment="1" applyProtection="1">
      <alignment horizontal="center"/>
      <protection/>
    </xf>
    <xf numFmtId="0" fontId="27" fillId="35" borderId="0" xfId="0" applyNumberFormat="1" applyFont="1" applyFill="1" applyAlignment="1" applyProtection="1">
      <alignment horizontal="center"/>
      <protection/>
    </xf>
    <xf numFmtId="0" fontId="8" fillId="0" borderId="1" xfId="0" applyFont="1" applyFill="1" applyBorder="1" applyAlignment="1">
      <alignment vertical="top" wrapText="1"/>
    </xf>
    <xf numFmtId="0" fontId="0" fillId="2" borderId="3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 quotePrefix="1">
      <alignment/>
    </xf>
    <xf numFmtId="1" fontId="6" fillId="2" borderId="33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/>
    </xf>
    <xf numFmtId="0" fontId="0" fillId="2" borderId="37" xfId="0" applyNumberFormat="1" applyBorder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1" fontId="6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7" fontId="0" fillId="2" borderId="45" xfId="0" applyNumberFormat="1" applyBorder="1" applyAlignment="1">
      <alignment horizontal="center"/>
    </xf>
    <xf numFmtId="0" fontId="0" fillId="2" borderId="46" xfId="0" applyNumberFormat="1" applyBorder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Surface Works Pay Items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26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teperto\AppData\Local\Microsoft\Windows\Temporary%20Internet%20Files\Content.Outlook\Z6E8VNKH\2012%20Surface%20Works%20Pay%20Items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teperto\AppData\Local\Microsoft\Windows\Temporary%20Internet%20Files\Content.Outlook\Z6E8VNKH\2012%20Quality%20Control%20Chec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"/>
      <sheetName val="Pay Items - Revisions from 2011"/>
    </sheetNames>
    <sheetDataSet>
      <sheetData sheetId="1">
        <row r="2">
          <cell r="K2" t="str">
            <v>Joined, Trimmed, &amp; Cleaned for Checking</v>
          </cell>
        </row>
        <row r="3">
          <cell r="K3" t="str">
            <v>EARTH AND BASE WORKS</v>
          </cell>
        </row>
        <row r="4">
          <cell r="K4" t="str">
            <v>A001Clearing and GrubbingCW 3010-R4ha</v>
          </cell>
        </row>
        <row r="5">
          <cell r="K5" t="str">
            <v>A002Stripping and Stockpiling TopsoilCW 3110-R16m³</v>
          </cell>
        </row>
        <row r="6">
          <cell r="K6" t="str">
            <v>A003ExcavationCW 3110-R16m³</v>
          </cell>
        </row>
        <row r="7">
          <cell r="K7" t="str">
            <v>A004Sub-Grade CompactionCW 3110-R16m²</v>
          </cell>
        </row>
        <row r="8">
          <cell r="K8" t="str">
            <v>A005Placing Suitable Site Sub-base MaterialCW 3110-R16m³</v>
          </cell>
        </row>
        <row r="9">
          <cell r="K9" t="str">
            <v>A006Supplying and Placing Clay Borrow Sub-base MaterialCW 3110-R16m³</v>
          </cell>
        </row>
        <row r="10">
          <cell r="K10" t="str">
            <v>A007Crushed Sub-base MaterialCW 3110-R16</v>
          </cell>
        </row>
        <row r="11">
          <cell r="K11" t="str">
            <v>A007A50 mmtonne</v>
          </cell>
        </row>
        <row r="12">
          <cell r="K12" t="str">
            <v>A00850 mm - Limestonetonne</v>
          </cell>
        </row>
        <row r="13">
          <cell r="K13" t="str">
            <v>A03550 mm - Crushed Concretetonne</v>
          </cell>
        </row>
        <row r="14">
          <cell r="K14" t="str">
            <v>A035A100 mmtonne</v>
          </cell>
        </row>
        <row r="15">
          <cell r="K15" t="str">
            <v>A037100 mm - Limestonetonne</v>
          </cell>
        </row>
        <row r="16">
          <cell r="K16" t="str">
            <v>A038100 mm - Crushed Concretetonne</v>
          </cell>
        </row>
        <row r="17">
          <cell r="K17" t="str">
            <v>A038A150 mmtonne</v>
          </cell>
        </row>
        <row r="18">
          <cell r="K18" t="str">
            <v>A009150 mm - Limestonetonne</v>
          </cell>
        </row>
        <row r="19">
          <cell r="K19" t="str">
            <v>A036150 mm - Crushed Concretetonne</v>
          </cell>
        </row>
        <row r="20">
          <cell r="K20" t="str">
            <v>A010Supplying and Placing Base Course MaterialCW 3110-R16m³</v>
          </cell>
        </row>
        <row r="21">
          <cell r="K21" t="str">
            <v>A010ASupplying and Placing ^ Base Course MaterialCW 3110-R16m³</v>
          </cell>
        </row>
        <row r="22">
          <cell r="K22" t="str">
            <v>A011Asphalt Cuttings Base Course MaterialCW 3110-R16m³</v>
          </cell>
        </row>
        <row r="23">
          <cell r="K23" t="str">
            <v>A012Grading of BoulevardsCW 3110-R16m²</v>
          </cell>
        </row>
        <row r="24">
          <cell r="K24" t="str">
            <v>A013Ditch GradingCW 3110-R16m²</v>
          </cell>
        </row>
        <row r="25">
          <cell r="K25" t="str">
            <v>A014Boulevard ExcavationCW 3110-R16m³</v>
          </cell>
        </row>
        <row r="26">
          <cell r="K26" t="str">
            <v>A015Ditch ExcavationCW 3110-R16m³</v>
          </cell>
        </row>
        <row r="27">
          <cell r="K27" t="str">
            <v>A016Removal of Existing Concrete BasesCW 3110-R16</v>
          </cell>
        </row>
        <row r="28">
          <cell r="K28" t="str">
            <v>A017600 mm Diameter or Lesseach</v>
          </cell>
        </row>
        <row r="29">
          <cell r="K29" t="str">
            <v>A018Greater than 600 mm Diametereach</v>
          </cell>
        </row>
        <row r="30">
          <cell r="K30" t="str">
            <v>A019Imported Fill MaterialCW 3110-R16m³</v>
          </cell>
        </row>
        <row r="31">
          <cell r="K31" t="str">
            <v>A020Supplying and Placing LimeCW 3110-R16tonne</v>
          </cell>
        </row>
        <row r="32">
          <cell r="K32" t="str">
            <v>A021Supplying and Placing Portland CementCW 3110-R16tonne</v>
          </cell>
        </row>
        <row r="33">
          <cell r="K33" t="str">
            <v>A022BSeparation / Reinforcement Geotextile FabricCW 3130-R4m²</v>
          </cell>
        </row>
        <row r="34">
          <cell r="K34" t="str">
            <v>A022Separation Geotextile FabricCW 3130-R4m²</v>
          </cell>
        </row>
        <row r="35">
          <cell r="K35" t="str">
            <v>A022ASupply and Install GeogridCW 3135-R1m²</v>
          </cell>
        </row>
        <row r="36">
          <cell r="K36" t="str">
            <v>A023Preparation of Existing RoadwayCW 3150-R4m²</v>
          </cell>
        </row>
        <row r="37">
          <cell r="K37" t="str">
            <v>A024Surfacing MaterialCW 3150-R4</v>
          </cell>
        </row>
        <row r="38">
          <cell r="K38" t="str">
            <v>A025Granulartonne</v>
          </cell>
        </row>
        <row r="39">
          <cell r="K39" t="str">
            <v>A026Limestonetonne</v>
          </cell>
        </row>
        <row r="40">
          <cell r="K40" t="str">
            <v>A027Topsoil ExcavationCW 3170-R3m³</v>
          </cell>
        </row>
        <row r="41">
          <cell r="K41" t="str">
            <v>A028Common Excavation- Suitable site materialCW 3170-R3m³</v>
          </cell>
        </row>
        <row r="42">
          <cell r="K42" t="str">
            <v>A029Common Excavation- Unsuitable site materialCW 3170-R3m³</v>
          </cell>
        </row>
        <row r="43">
          <cell r="K43" t="str">
            <v>A030Fill MaterialCW 3170-R3</v>
          </cell>
        </row>
        <row r="44">
          <cell r="K44" t="str">
            <v>A031Placing Suitable Site Materialm³</v>
          </cell>
        </row>
        <row r="45">
          <cell r="K45" t="str">
            <v>A032Supplying and Placing Clay Borrow Materialm³</v>
          </cell>
        </row>
        <row r="46">
          <cell r="K46" t="str">
            <v>A033Supplying and Placing Imported Materialm³</v>
          </cell>
        </row>
        <row r="47">
          <cell r="K47" t="str">
            <v>A034Preparation of Existing Ground SurfaceCW 3170-R3m²</v>
          </cell>
        </row>
        <row r="48">
          <cell r="K48" t="str">
            <v>A038LAST USED CODE FOR SECTION</v>
          </cell>
        </row>
        <row r="49">
          <cell r="K49" t="str">
            <v>ROADWORK - REMOVALS/RENEWALS</v>
          </cell>
        </row>
        <row r="50">
          <cell r="K50" t="str">
            <v>B001Pavement RemovalCW 3110-R16</v>
          </cell>
        </row>
        <row r="51">
          <cell r="K51" t="str">
            <v>B002Concrete Pavementm²</v>
          </cell>
        </row>
        <row r="52">
          <cell r="K52" t="str">
            <v>B003Asphalt Pavementm²</v>
          </cell>
        </row>
        <row r="53">
          <cell r="K53" t="str">
            <v>B004Slab ReplacementCW 3230-R7</v>
          </cell>
        </row>
        <row r="54">
          <cell r="K54" t="str">
            <v>B005250 mm Concrete Pavement (Reinforced)m²</v>
          </cell>
        </row>
        <row r="55">
          <cell r="K55" t="str">
            <v>B006Pay Item Removed</v>
          </cell>
        </row>
        <row r="56">
          <cell r="K56" t="str">
            <v>B007250 mm Concrete Pavement (Plain-Dowelled)m²</v>
          </cell>
        </row>
        <row r="57">
          <cell r="K57" t="str">
            <v>B008230 mm Concrete Pavement (Reinforced)m²</v>
          </cell>
        </row>
        <row r="58">
          <cell r="K58" t="str">
            <v>B009Pay Item Removed</v>
          </cell>
        </row>
        <row r="59">
          <cell r="K59" t="str">
            <v>B010230 mm Concrete Pavement (Plain-Dowelled)m²</v>
          </cell>
        </row>
        <row r="60">
          <cell r="K60" t="str">
            <v>B011200 mm Concrete Pavement (Reinforced)m²</v>
          </cell>
        </row>
        <row r="61">
          <cell r="K61" t="str">
            <v>B012Pay Item Removed</v>
          </cell>
        </row>
        <row r="62">
          <cell r="K62" t="str">
            <v>B013200 mm Concrete Pavement (Plain-Dowelled)m²</v>
          </cell>
        </row>
        <row r="63">
          <cell r="K63" t="str">
            <v>B014150 mm Concrete Pavement (Reinforced)m²</v>
          </cell>
        </row>
        <row r="64">
          <cell r="K64" t="str">
            <v>B015Pay Item Removed</v>
          </cell>
        </row>
        <row r="65">
          <cell r="K65" t="str">
            <v>B016150 mm Concrete Pavement (Plain-Dowelled)m²</v>
          </cell>
        </row>
        <row r="66">
          <cell r="K66" t="str">
            <v>B017Partial Slab PatchesCW 3230-R7</v>
          </cell>
        </row>
        <row r="67">
          <cell r="K67" t="str">
            <v>B018250 mm Concrete Pavement (Type A)m²</v>
          </cell>
        </row>
        <row r="68">
          <cell r="K68" t="str">
            <v>B019250 mm Concrete Pavement (Type B)m²</v>
          </cell>
        </row>
        <row r="69">
          <cell r="K69" t="str">
            <v>B020250 mm Concrete Pavement (Type C)m²</v>
          </cell>
        </row>
        <row r="70">
          <cell r="K70" t="str">
            <v>B021250 mm Concrete Pavement (Type D)m²</v>
          </cell>
        </row>
        <row r="71">
          <cell r="K71" t="str">
            <v>B022230 mm Concrete Pavement (Type A)m²</v>
          </cell>
        </row>
        <row r="72">
          <cell r="K72" t="str">
            <v>B023230 mm Concrete Pavement (Type B)m²</v>
          </cell>
        </row>
        <row r="73">
          <cell r="K73" t="str">
            <v>B024230 mm Concrete Pavement (Type C)m²</v>
          </cell>
        </row>
        <row r="74">
          <cell r="K74" t="str">
            <v>B025230 mm Concrete Pavement (Type D)m²</v>
          </cell>
        </row>
        <row r="75">
          <cell r="K75" t="str">
            <v>B026200 mm Concrete Pavement (Type A)m²</v>
          </cell>
        </row>
        <row r="76">
          <cell r="K76" t="str">
            <v>B027200 mm Concrete Pavement (Type B)m²</v>
          </cell>
        </row>
        <row r="77">
          <cell r="K77" t="str">
            <v>B028200 mm Concrete Pavement (Type C)m²</v>
          </cell>
        </row>
        <row r="78">
          <cell r="K78" t="str">
            <v>B029200 mm Concrete Pavement (Type D)m²</v>
          </cell>
        </row>
        <row r="79">
          <cell r="K79" t="str">
            <v>B030150 mm Concrete Pavement (Type A)m²</v>
          </cell>
        </row>
        <row r="80">
          <cell r="K80" t="str">
            <v>B031150 mm Concrete Pavement (Type B)m²</v>
          </cell>
        </row>
        <row r="81">
          <cell r="K81" t="str">
            <v>B032150 mm Concrete Pavement (Type C)m²</v>
          </cell>
        </row>
        <row r="82">
          <cell r="K82" t="str">
            <v>B033150 mm Concrete Pavement (Type D)m²</v>
          </cell>
        </row>
        <row r="83">
          <cell r="K83" t="str">
            <v>B034-24Slab Replacement - Early Opening (24 hour)CW 3230-R7</v>
          </cell>
        </row>
        <row r="84">
          <cell r="K84" t="str">
            <v>B035-24250 mm Concrete Pavement (Reinforced)m²</v>
          </cell>
        </row>
        <row r="85">
          <cell r="K85" t="str">
            <v>B036Pay Item Removed</v>
          </cell>
        </row>
        <row r="86">
          <cell r="K86" t="str">
            <v>B037-24250 mm Concrete Pavement (Plain-Dowelled)m²</v>
          </cell>
        </row>
        <row r="87">
          <cell r="K87" t="str">
            <v>B038-24230 mm Concrete Pavement (Reinforced)m²</v>
          </cell>
        </row>
        <row r="88">
          <cell r="K88" t="str">
            <v>B039Pay Item Removed</v>
          </cell>
        </row>
        <row r="89">
          <cell r="K89" t="str">
            <v>B040-24230 mm Concrete Pavement (Plain-Dowelled)m²</v>
          </cell>
        </row>
        <row r="90">
          <cell r="K90" t="str">
            <v>B041-24200 mm Concrete Pavement (Reinforced)m²</v>
          </cell>
        </row>
        <row r="91">
          <cell r="K91" t="str">
            <v>B042Pay Item Removed</v>
          </cell>
        </row>
        <row r="92">
          <cell r="K92" t="str">
            <v>B043-24200 mm Concrete Pavement (Plain-Dowelled)m²</v>
          </cell>
        </row>
        <row r="93">
          <cell r="K93" t="str">
            <v>B044-24150 mm Concrete Pavement (Reinforced)m²</v>
          </cell>
        </row>
        <row r="94">
          <cell r="K94" t="str">
            <v>B045Pay Item Removed</v>
          </cell>
        </row>
        <row r="95">
          <cell r="K95" t="str">
            <v>B046-24150 mm Concrete Pavement (Plain-Dowelled)m²</v>
          </cell>
        </row>
        <row r="96">
          <cell r="K96" t="str">
            <v>B047-24Partial Slab Patches - Early Opening (24 hour)CW 3230-R7</v>
          </cell>
        </row>
        <row r="97">
          <cell r="K97" t="str">
            <v>B048-24250 mm Concrete Pavement (Type A)m²</v>
          </cell>
        </row>
        <row r="98">
          <cell r="K98" t="str">
            <v>B049-24250 mm Concrete Pavement (Type B)m²</v>
          </cell>
        </row>
        <row r="99">
          <cell r="K99" t="str">
            <v>B050-24250 mm Concrete Pavement (Type C)m²</v>
          </cell>
        </row>
        <row r="100">
          <cell r="K100" t="str">
            <v>B051-24250 mm Concrete Pavement (Type D)m²</v>
          </cell>
        </row>
        <row r="101">
          <cell r="K101" t="str">
            <v>B052-24230 mm Concrete Pavement (Type A)m²</v>
          </cell>
        </row>
        <row r="102">
          <cell r="K102" t="str">
            <v>B053-24230 mm Concrete Pavement (Type B)m²</v>
          </cell>
        </row>
        <row r="103">
          <cell r="K103" t="str">
            <v>B054-24230 mm Concrete Pavement (Type C)m²</v>
          </cell>
        </row>
        <row r="104">
          <cell r="K104" t="str">
            <v>B055-24230 mm Concrete Pavement (Type D)m²</v>
          </cell>
        </row>
        <row r="105">
          <cell r="K105" t="str">
            <v>B056-24200 mm Concrete Pavement (Type A)m²</v>
          </cell>
        </row>
        <row r="106">
          <cell r="K106" t="str">
            <v>B057-24200 mm Concrete Pavement (Type B)m²</v>
          </cell>
        </row>
        <row r="107">
          <cell r="K107" t="str">
            <v>B058-24200 mm Concrete Pavement (Type C)m²</v>
          </cell>
        </row>
        <row r="108">
          <cell r="K108" t="str">
            <v>B059-24200 mm Concrete Pavement (Type D)m²</v>
          </cell>
        </row>
        <row r="109">
          <cell r="K109" t="str">
            <v>B060-24150 mm Concrete Pavement (Type A)m²</v>
          </cell>
        </row>
        <row r="110">
          <cell r="K110" t="str">
            <v>B061-24150 mm Concrete Pavement (Type B)m²</v>
          </cell>
        </row>
        <row r="111">
          <cell r="K111" t="str">
            <v>B062-24150 mm Concrete Pavement (Type C)m²</v>
          </cell>
        </row>
        <row r="112">
          <cell r="K112" t="str">
            <v>B063-24150 mm Concrete Pavement (Type D)m²</v>
          </cell>
        </row>
        <row r="113">
          <cell r="K113" t="str">
            <v>B064-72Slab Replacement - Early Opening (72 hour)CW 3230-R7</v>
          </cell>
        </row>
        <row r="114">
          <cell r="K114" t="str">
            <v>B065-72250 mm Concrete Pavement (Reinforced)m²</v>
          </cell>
        </row>
        <row r="115">
          <cell r="K115" t="str">
            <v>B066Pay Item Removed</v>
          </cell>
        </row>
        <row r="116">
          <cell r="K116" t="str">
            <v>B067-72250 mm Concrete Pavement (Plain-Dowelled)m²</v>
          </cell>
        </row>
        <row r="117">
          <cell r="K117" t="str">
            <v>B068-72230 mm Concrete Pavement (Reinforced)m²</v>
          </cell>
        </row>
        <row r="118">
          <cell r="K118" t="str">
            <v>B069Pay Item Removed</v>
          </cell>
        </row>
        <row r="119">
          <cell r="K119" t="str">
            <v>B070-72230 mm Concrete Pavement (Plain-Dowelled)m²</v>
          </cell>
        </row>
        <row r="120">
          <cell r="K120" t="str">
            <v>B071-72200 mm Concrete Pavement (Reinforced)m²</v>
          </cell>
        </row>
        <row r="121">
          <cell r="K121" t="str">
            <v>B072Pay Item Removed</v>
          </cell>
        </row>
        <row r="122">
          <cell r="K122" t="str">
            <v>B073-72200 mm Concrete Pavement (Plain-Dowelled)m²</v>
          </cell>
        </row>
        <row r="123">
          <cell r="K123" t="str">
            <v>B074-72150 mm Concrete Pavement (Reinforced)m²</v>
          </cell>
        </row>
        <row r="124">
          <cell r="K124" t="str">
            <v>B075Pay Item Removed</v>
          </cell>
        </row>
        <row r="125">
          <cell r="K125" t="str">
            <v>B076-72150 mm Concrete Pavement (Plain-Dowelled)m²</v>
          </cell>
        </row>
        <row r="126">
          <cell r="K126" t="str">
            <v>B077-72Partial Slab Patches - Early Opening (72 hour)CW 3230-R7</v>
          </cell>
        </row>
        <row r="127">
          <cell r="K127" t="str">
            <v>B078-72250 mm Concrete Pavement (Type A)m²</v>
          </cell>
        </row>
        <row r="128">
          <cell r="K128" t="str">
            <v>B079-72250 mm Concrete Pavement (Type B)m²</v>
          </cell>
        </row>
        <row r="129">
          <cell r="K129" t="str">
            <v>B080-72250 mm Concrete Pavement (Type C)m²</v>
          </cell>
        </row>
        <row r="130">
          <cell r="K130" t="str">
            <v>B081-72250 mm Concrete Pavement (Type D)m²</v>
          </cell>
        </row>
        <row r="131">
          <cell r="K131" t="str">
            <v>B082-72230 mm Concrete Pavement (Type A)m²</v>
          </cell>
        </row>
        <row r="132">
          <cell r="K132" t="str">
            <v>B083-72230 mm Concrete Pavement (Type B)m²</v>
          </cell>
        </row>
        <row r="133">
          <cell r="K133" t="str">
            <v>B084-72230 mm Concrete Pavement (Type C)m²</v>
          </cell>
        </row>
        <row r="134">
          <cell r="K134" t="str">
            <v>B085-72230 mm Concrete Pavement (Type D)m²</v>
          </cell>
        </row>
        <row r="135">
          <cell r="K135" t="str">
            <v>B086-72200 mm Concrete Pavement (Type A)m²</v>
          </cell>
        </row>
        <row r="136">
          <cell r="K136" t="str">
            <v>B087-72200 mm Concrete Pavement (Type B)m²</v>
          </cell>
        </row>
        <row r="137">
          <cell r="K137" t="str">
            <v>B088-72200 mm Concrete Pavement (Type C)m²</v>
          </cell>
        </row>
        <row r="138">
          <cell r="K138" t="str">
            <v>B089-72200 mm Concrete Pavement (Type D)m²</v>
          </cell>
        </row>
        <row r="139">
          <cell r="K139" t="str">
            <v>B090-72150 mm Concrete Pavement (Type A)m²</v>
          </cell>
        </row>
        <row r="140">
          <cell r="K140" t="str">
            <v>B091-72150 mm Concrete Pavement (Type B)m²</v>
          </cell>
        </row>
        <row r="141">
          <cell r="K141" t="str">
            <v>B092-72150 mm Concrete Pavement (Type C)m²</v>
          </cell>
        </row>
        <row r="142">
          <cell r="K142" t="str">
            <v>B093-72150 mm Concrete Pavement (Type D)m²</v>
          </cell>
        </row>
        <row r="143">
          <cell r="K143" t="str">
            <v>B093APartial Depth Planing of Existing JointsE16m²</v>
          </cell>
        </row>
        <row r="144">
          <cell r="K144" t="str">
            <v>B093BAsphalt Patching of Partial Depth JointsE16m²</v>
          </cell>
        </row>
        <row r="145">
          <cell r="K145" t="str">
            <v>B094Drilled DowelsCW 3230-R7</v>
          </cell>
        </row>
        <row r="146">
          <cell r="K146" t="str">
            <v>B09519.1 mm Diametereach</v>
          </cell>
        </row>
        <row r="147">
          <cell r="K147" t="str">
            <v>B09628.6 mm Diametereach</v>
          </cell>
        </row>
        <row r="148">
          <cell r="K148" t="str">
            <v>B097Drilled Tie BarsCW 3230-R7</v>
          </cell>
        </row>
        <row r="149">
          <cell r="K149" t="str">
            <v>B09820 M Deformed Tie Bareach</v>
          </cell>
        </row>
        <row r="150">
          <cell r="K150" t="str">
            <v>B09925 M Deformed Tie Bareach</v>
          </cell>
        </row>
        <row r="151">
          <cell r="K151" t="str">
            <v>B100rMiscellaneous Concrete Slab RemovalCW 3235-R9</v>
          </cell>
        </row>
        <row r="152">
          <cell r="K152" t="str">
            <v>B101rMedian Slabm²</v>
          </cell>
        </row>
        <row r="153">
          <cell r="K153" t="str">
            <v>B102rMonolithic Median Slabm²</v>
          </cell>
        </row>
        <row r="154">
          <cell r="K154" t="str">
            <v>B103rSafety Medianm²</v>
          </cell>
        </row>
        <row r="155">
          <cell r="K155" t="str">
            <v>B104r100 mm Sidewalkm²</v>
          </cell>
        </row>
        <row r="156">
          <cell r="K156" t="str">
            <v>B104rA150 mm Reinforced Sidewalkm²</v>
          </cell>
        </row>
        <row r="157">
          <cell r="K157" t="str">
            <v>B105rBullnosem²</v>
          </cell>
        </row>
        <row r="158">
          <cell r="K158" t="str">
            <v>B106rMonolithic Curb and Sidewalkm²</v>
          </cell>
        </row>
        <row r="159">
          <cell r="K159" t="str">
            <v>B107iMiscellaneous Concrete Slab InstallationCW 3235-R9</v>
          </cell>
        </row>
        <row r="160">
          <cell r="K160" t="str">
            <v>B108iMedian SlabSD-227Am²</v>
          </cell>
        </row>
        <row r="161">
          <cell r="K161" t="str">
            <v>B109iMonolithic Median SlabSD-226Am²</v>
          </cell>
        </row>
        <row r="162">
          <cell r="K162" t="str">
            <v>B110iSafety MedianSD-226Bm²</v>
          </cell>
        </row>
        <row r="163">
          <cell r="K163" t="str">
            <v>B111i100 mm SidewalkSD-228Am²</v>
          </cell>
        </row>
        <row r="164">
          <cell r="K164" t="str">
            <v>B111iA150 mm Reinforced Sidewalkm²</v>
          </cell>
        </row>
        <row r="165">
          <cell r="K165" t="str">
            <v>B112iBullnoseSD-227Cm²</v>
          </cell>
        </row>
        <row r="166">
          <cell r="K166" t="str">
            <v>B113iMonolithic Curb and SidewalkSD-228Bm²</v>
          </cell>
        </row>
        <row r="167">
          <cell r="K167" t="str">
            <v>B114rlMiscellaneous Concrete Slab RenewalCW 3235-R9</v>
          </cell>
        </row>
        <row r="168">
          <cell r="K168" t="str">
            <v>B115rlMedian SlabSD-227Am²</v>
          </cell>
        </row>
        <row r="169">
          <cell r="K169" t="str">
            <v>B116rlMonolithic Median SlabSD-226Am²</v>
          </cell>
        </row>
        <row r="170">
          <cell r="K170" t="str">
            <v>B117rlSafety MedianSD-226Bm²</v>
          </cell>
        </row>
        <row r="171">
          <cell r="K171" t="str">
            <v>B118rl100 mm SidewalkSD-228A</v>
          </cell>
        </row>
        <row r="172">
          <cell r="K172" t="str">
            <v>B119rlLess than 5 sq.m.m²</v>
          </cell>
        </row>
        <row r="173">
          <cell r="K173" t="str">
            <v>B120rl5 sq.m. to 20 sq.m.m²</v>
          </cell>
        </row>
        <row r="174">
          <cell r="K174" t="str">
            <v>B121rlGreater than 20 sq.m.m²</v>
          </cell>
        </row>
        <row r="175">
          <cell r="K175" t="str">
            <v>B121rlA150 mm Reinforced Sidewalk</v>
          </cell>
        </row>
        <row r="176">
          <cell r="K176" t="str">
            <v>B121rlBLess than 5 sq.m.m²</v>
          </cell>
        </row>
        <row r="177">
          <cell r="K177" t="str">
            <v>B121rlC5 sq.m. to 20 sq.m.m²</v>
          </cell>
        </row>
        <row r="178">
          <cell r="K178" t="str">
            <v>B121rlDGreater than 20 sq.m.m²</v>
          </cell>
        </row>
        <row r="179">
          <cell r="K179" t="str">
            <v>B122rlBullnoseSD-227Cm²</v>
          </cell>
        </row>
        <row r="180">
          <cell r="K180" t="str">
            <v>B123rlMonolithic Curb and SidewalkSD-228Bm²</v>
          </cell>
        </row>
        <row r="181">
          <cell r="K181" t="str">
            <v>B124Adjustment of Precast Sidewalk BlocksCW 3235-R9m²</v>
          </cell>
        </row>
        <row r="182">
          <cell r="K182" t="str">
            <v>B125Supply of Precast Sidewalk BlocksCW 3235-R9m²</v>
          </cell>
        </row>
        <row r="183">
          <cell r="K183" t="str">
            <v>B125ARemoval of Precast Sidewalk BlocksCW 3235-R9m²</v>
          </cell>
        </row>
        <row r="184">
          <cell r="K184" t="str">
            <v>B126rConcrete Curb RemovalCW 3240-R9</v>
          </cell>
        </row>
        <row r="185">
          <cell r="K185" t="str">
            <v>B127rBarrier ^m</v>
          </cell>
        </row>
        <row r="186">
          <cell r="K186" t="str">
            <v>B128rModified Barrier (Integral)m</v>
          </cell>
        </row>
        <row r="187">
          <cell r="K187" t="str">
            <v>B129rCurb and Gutterm</v>
          </cell>
        </row>
        <row r="188">
          <cell r="K188" t="str">
            <v>B130rMountable Curbm</v>
          </cell>
        </row>
        <row r="189">
          <cell r="K189" t="str">
            <v>B131rLip CurbSD-202Cm</v>
          </cell>
        </row>
        <row r="190">
          <cell r="K190" t="str">
            <v>B132rCurb Rampm</v>
          </cell>
        </row>
        <row r="191">
          <cell r="K191" t="str">
            <v>B133rSafety Curbm</v>
          </cell>
        </row>
        <row r="192">
          <cell r="K192" t="str">
            <v>B134rSplash Strip ^m</v>
          </cell>
        </row>
        <row r="193">
          <cell r="K193" t="str">
            <v>B135iConcrete Curb InstallationCW 3240-R9</v>
          </cell>
        </row>
        <row r="194">
          <cell r="K194" t="str">
            <v>B136iBarrier (^ mm reveal ht, Dowelled)SD-205m</v>
          </cell>
        </row>
        <row r="195">
          <cell r="K195" t="str">
            <v>B137iBarrier (^ mm reveal ht, Separate)SD-203Am</v>
          </cell>
        </row>
        <row r="196">
          <cell r="K196" t="str">
            <v>B138iBarrier (^ mm reveal ht, Integral)SD-204m</v>
          </cell>
        </row>
        <row r="197">
          <cell r="K197" t="str">
            <v>B139iModified Barrier (^ mm reveal ht, Dowelled)SD-203Bm</v>
          </cell>
        </row>
        <row r="198">
          <cell r="K198" t="str">
            <v>B140iModified Barrier (^ mm reveal ht, Integral)SD-203Bm</v>
          </cell>
        </row>
        <row r="199">
          <cell r="K199" t="str">
            <v>B141iMountable Curb (^ mm reveal ht, Integral)SD-201m</v>
          </cell>
        </row>
        <row r="200">
          <cell r="K200" t="str">
            <v>B142iCurb and Gutter (^ mm reveal ht, Barrier, Integral, 600 mm width, 150 mm Plain Concrete Pavement)SD-200m</v>
          </cell>
        </row>
        <row r="201">
          <cell r="K201" t="str">
            <v>B143iCurb and Gutter ( ^ mm reveal ht, Modified Barrier, Integral, 600 mm width, 150 mm Plain Concrete Pavement)SD-200 SD-203Bm</v>
          </cell>
        </row>
        <row r="202">
          <cell r="K202" t="str">
            <v>B144iCurb and Gutter ( 40 mm reveal ht, Lip Curb, Integral, 600 mm width, 150 mm Plain Concrete Pavement)SD-200m</v>
          </cell>
        </row>
        <row r="203">
          <cell r="K203" t="str">
            <v>B145iCurb and Gutter ( 10-15 mm reveal ht, Curb Ramp, Integral, 600 mm width, 150 mm Plain Concrete Pavement)SD-200m</v>
          </cell>
        </row>
        <row r="204">
          <cell r="K204" t="str">
            <v>B146iLip Curb (125 mm reveal ht, Integral)m</v>
          </cell>
        </row>
        <row r="205">
          <cell r="K205" t="str">
            <v>B147iLip Curb (75 mm reveal ht, Integral)SD-202Am</v>
          </cell>
        </row>
        <row r="206">
          <cell r="K206" t="str">
            <v>B148iLip Curb (40 mm reveal ht, Integral)SD-202Bm</v>
          </cell>
        </row>
        <row r="207">
          <cell r="K207" t="str">
            <v>B149iModified Lip Curb (^ mm reveal ht, Dowelled)SD-202Cm</v>
          </cell>
        </row>
        <row r="208">
          <cell r="K208" t="str">
            <v>B150iCurb Ramp (10-15 mm reveal ht, Integral)SD-229A,B,Cm</v>
          </cell>
        </row>
        <row r="209">
          <cell r="K209" t="str">
            <v>B184iCurb Ramp (10-15 mm reveal ht, Monolithic)SD-229A,B,Cm</v>
          </cell>
        </row>
        <row r="210">
          <cell r="K210" t="str">
            <v>B151iSafety Curb (330 mm reveal ht)SD-206Bm</v>
          </cell>
        </row>
        <row r="211">
          <cell r="K211" t="str">
            <v>B152Pay Item Removed</v>
          </cell>
        </row>
        <row r="212">
          <cell r="K212" t="str">
            <v>B153Pay Item Removed</v>
          </cell>
        </row>
        <row r="213">
          <cell r="K213" t="str">
            <v>B210iSplash Strip (180 mm reveal ht, Monolithic Barrier Curb, 750 mm width)SD-223Am</v>
          </cell>
        </row>
        <row r="214">
          <cell r="K214" t="str">
            <v>B211iSplash Strip (150 mm reveal ht, Monolithic Barrier Curb, 750 mm width)SD-223Am</v>
          </cell>
        </row>
        <row r="215">
          <cell r="K215" t="str">
            <v>B212iSplash Strip (150 mm reveal ht, Monolithic Modified Barrier Curb, 750 mm width)SD-223Am</v>
          </cell>
        </row>
        <row r="216">
          <cell r="K216" t="str">
            <v>B213iSplash Strip, ( Separate, 600 mm width)SD-223Bm</v>
          </cell>
        </row>
        <row r="217">
          <cell r="K217" t="str">
            <v>B154rlConcrete Curb RenewalCW 3240-R9</v>
          </cell>
        </row>
        <row r="218">
          <cell r="K218" t="str">
            <v>B155rlBarrier (^ mm reveal ht, Dowelled)SD-205,SD-206A</v>
          </cell>
        </row>
        <row r="219">
          <cell r="K219" t="str">
            <v>B156rlLess than 3 mm</v>
          </cell>
        </row>
        <row r="220">
          <cell r="K220" t="str">
            <v>B157rl3 m to 30 mm</v>
          </cell>
        </row>
        <row r="221">
          <cell r="K221" t="str">
            <v>B158rlGreater than 30 mm</v>
          </cell>
        </row>
        <row r="222">
          <cell r="K222" t="str">
            <v>B159rlBarrier (^ mm reveal ht, Separate)SD-203A</v>
          </cell>
        </row>
        <row r="223">
          <cell r="K223" t="str">
            <v>B160rlLess than 3 mm</v>
          </cell>
        </row>
        <row r="224">
          <cell r="K224" t="str">
            <v>B161rl3 m to 30 mm</v>
          </cell>
        </row>
        <row r="225">
          <cell r="K225" t="str">
            <v>B162rlGreater than 30 mm</v>
          </cell>
        </row>
        <row r="226">
          <cell r="K226" t="str">
            <v>B163rlBarrier (^ mm reveal ht, Integral)SD-204</v>
          </cell>
        </row>
        <row r="227">
          <cell r="K227" t="str">
            <v>B164rlLess than 3 mm</v>
          </cell>
        </row>
        <row r="228">
          <cell r="K228" t="str">
            <v>B165rl3 m to 30 mm</v>
          </cell>
        </row>
        <row r="229">
          <cell r="K229" t="str">
            <v>B166rlGreater than 30 mm</v>
          </cell>
        </row>
        <row r="230">
          <cell r="K230" t="str">
            <v>B167rlModified Barrier (^ mm reveal ht, Dowelled)SD-203Bm</v>
          </cell>
        </row>
        <row r="231">
          <cell r="K231" t="str">
            <v>B168rlModified Barrier (^ mm reveal ht Integral)SD-203Bm</v>
          </cell>
        </row>
        <row r="232">
          <cell r="K232" t="str">
            <v>B169rlMountable Curb (^ mm reveal ht Integral)SD-201m</v>
          </cell>
        </row>
        <row r="233">
          <cell r="K233" t="str">
            <v>B170rlCurb and Gutter (^ mm reveal ht, Barrier, Integral, 600 mm width, 150 mm Plain Concrete Pavement)SD-200</v>
          </cell>
        </row>
        <row r="234">
          <cell r="K234" t="str">
            <v>B171rlLess than 3 mm</v>
          </cell>
        </row>
        <row r="235">
          <cell r="K235" t="str">
            <v>B172rl3 m to 30 mm</v>
          </cell>
        </row>
        <row r="236">
          <cell r="K236" t="str">
            <v>B173rlGreater than 30 mm</v>
          </cell>
        </row>
        <row r="237">
          <cell r="K237" t="str">
            <v>B174rlCurb and Gutter (^ mm reveal ht, Modified Barrier, Integral, - 600 mm width, 150 mm Plain Concrete Pavement)SD-200 SD-203B</v>
          </cell>
        </row>
        <row r="238">
          <cell r="K238" t="str">
            <v>B175rlLess than 3 mm</v>
          </cell>
        </row>
        <row r="239">
          <cell r="K239" t="str">
            <v>B176rl3 m to 30 mm</v>
          </cell>
        </row>
        <row r="240">
          <cell r="K240" t="str">
            <v>B177rlGreater than 30 mm</v>
          </cell>
        </row>
        <row r="241">
          <cell r="K241" t="str">
            <v>B178rlCurb and Gutter (^ mm reveal ht, Lip Curb, Integral, 600 mm width, 150 mm Plain Concrete Pavement)SD-200</v>
          </cell>
        </row>
        <row r="242">
          <cell r="K242" t="str">
            <v>B179rlLess than 3 mm</v>
          </cell>
        </row>
        <row r="243">
          <cell r="K243" t="str">
            <v>B180rl3 m to 30 mm</v>
          </cell>
        </row>
        <row r="244">
          <cell r="K244" t="str">
            <v>B181rlGreater than 30 mm</v>
          </cell>
        </row>
        <row r="245">
          <cell r="K245" t="str">
            <v>B182rlLip Curb (40 mm reveal ht, Integral)SD-202Bm</v>
          </cell>
        </row>
        <row r="246">
          <cell r="K246" t="str">
            <v>B183rlModified Lip Curb (^ mm reveal ht, Dowelled)SD-202Cm</v>
          </cell>
        </row>
        <row r="247">
          <cell r="K247" t="str">
            <v>B184rlCurb Ramp (10-15 mm reveal ht, Integral)SD-229C,Dm</v>
          </cell>
        </row>
        <row r="248">
          <cell r="K248" t="str">
            <v>B214rlCurb Ramp (10-15 mm reveal ht, Monolithic)SD-229C,Dm</v>
          </cell>
        </row>
        <row r="249">
          <cell r="K249" t="str">
            <v>B185rlSafety Curb (^ mm reveal ht)SD-206Bm</v>
          </cell>
        </row>
        <row r="250">
          <cell r="K250" t="str">
            <v>B215rlSplash Strip (180 mm reveal ht, Monolithic Barrier Curb, 750 mm width)SD-223Am</v>
          </cell>
        </row>
        <row r="251">
          <cell r="K251" t="str">
            <v>B216rlSplash Strip (150 mm reveal ht, Monolithic Barrier Curb, 750 mm width)SD-223Am</v>
          </cell>
        </row>
        <row r="252">
          <cell r="K252" t="str">
            <v>B217rlSplash Strip (150 mm reveal ht, Monolithic Modified Barrier Curb, 750 mm width)SD-223Am</v>
          </cell>
        </row>
        <row r="253">
          <cell r="K253" t="str">
            <v>B218rlSplash Strip, ( Separate, 600 mm width)SD-223Bm</v>
          </cell>
        </row>
        <row r="254">
          <cell r="K254" t="str">
            <v>B186rlSplash Strip (^mm reveal ht, Barrier Curb, Integral, 600 mm width)SD-227Bm</v>
          </cell>
        </row>
        <row r="255">
          <cell r="K255" t="str">
            <v>B187rlSplash Strip (^mm reveal ht, Modified Barrier Curb, Integral, 600 mm width)SD-227B SD-203Bm</v>
          </cell>
        </row>
        <row r="256">
          <cell r="K256" t="str">
            <v>B188Supply and Installation of Dowel AssembliesCW 3310-R14m</v>
          </cell>
        </row>
        <row r="257">
          <cell r="K257" t="str">
            <v>B189Regrading Existing Interlocking Paving StonesCW 3330-R5m²</v>
          </cell>
        </row>
        <row r="258">
          <cell r="K258" t="str">
            <v>B190Construction of Asphaltic Concrete OverlayCW 3410-R9</v>
          </cell>
        </row>
        <row r="259">
          <cell r="K259" t="str">
            <v>B191Main Line Paving</v>
          </cell>
        </row>
        <row r="260">
          <cell r="K260" t="str">
            <v>B193Type IAtonne</v>
          </cell>
        </row>
        <row r="261">
          <cell r="K261" t="str">
            <v>B192Type Itonne</v>
          </cell>
        </row>
        <row r="262">
          <cell r="K262" t="str">
            <v>B194Tie-ins and Approaches</v>
          </cell>
        </row>
        <row r="263">
          <cell r="K263" t="str">
            <v>B195Type IAtonne</v>
          </cell>
        </row>
        <row r="264">
          <cell r="K264" t="str">
            <v>B196Type Itonne</v>
          </cell>
        </row>
        <row r="265">
          <cell r="K265" t="str">
            <v>B197Type IItonne</v>
          </cell>
        </row>
        <row r="266">
          <cell r="K266" t="str">
            <v>B198Construction of Asphaltic Concrete Base Course (Type III)CW 3410-R9tonne</v>
          </cell>
        </row>
        <row r="267">
          <cell r="K267" t="str">
            <v>B199Construction of Asphalt PatchesCW 3410-R9m²</v>
          </cell>
        </row>
        <row r="268">
          <cell r="K268" t="str">
            <v>B200Planing of PavementCW 3450-R5</v>
          </cell>
        </row>
        <row r="269">
          <cell r="K269" t="str">
            <v>B2010 - 50 mm Depth (Asphalt)m²</v>
          </cell>
        </row>
        <row r="270">
          <cell r="K270" t="str">
            <v>B20250 - 100 mm Depth (Asphalt)m²</v>
          </cell>
        </row>
        <row r="271">
          <cell r="K271" t="str">
            <v>B2030 - 50 mm Depth (Concrete)m²</v>
          </cell>
        </row>
        <row r="272">
          <cell r="K272" t="str">
            <v>B20450 - 100 mm Depth (Concrete)m²</v>
          </cell>
        </row>
        <row r="273">
          <cell r="K273" t="str">
            <v>B205Moisture Barrier/Stress Absorption Geotextile FabricE13m²</v>
          </cell>
        </row>
        <row r="274">
          <cell r="K274" t="str">
            <v>B206Pavement Repair FabricE15m²</v>
          </cell>
        </row>
        <row r="275">
          <cell r="K275" t="str">
            <v>B207Pavement PatchingE14m²</v>
          </cell>
        </row>
        <row r="276">
          <cell r="K276" t="str">
            <v>B208Crack and Seating PavementE12m²</v>
          </cell>
        </row>
        <row r="277">
          <cell r="K277" t="str">
            <v>B209Partial Depth Saw-CuttingE12m</v>
          </cell>
        </row>
        <row r="278">
          <cell r="K278" t="str">
            <v>B219Detectable Warning Surface TilesE19</v>
          </cell>
        </row>
        <row r="279">
          <cell r="K279" t="str">
            <v>B220300 mm X 300 mmeach</v>
          </cell>
        </row>
        <row r="280">
          <cell r="K280" t="str">
            <v>B221610 mm X 1220 mmeach</v>
          </cell>
        </row>
        <row r="281">
          <cell r="K281" t="str">
            <v>B221LAST USED CODE FOR SECTION</v>
          </cell>
        </row>
        <row r="282">
          <cell r="K282" t="str">
            <v>ROADWORK - NEW CONSTRUCTION</v>
          </cell>
        </row>
        <row r="283">
          <cell r="K283" t="str">
            <v>C001Concrete Pavements, Median Slabs, Bull-noses, and Safety MediansCW 3310-R14</v>
          </cell>
        </row>
        <row r="284">
          <cell r="K284" t="str">
            <v>C002Construction of 250 mm Concrete Pavement (Reinforced)m²</v>
          </cell>
        </row>
        <row r="285">
          <cell r="K285" t="str">
            <v>C003Pay Item Removed</v>
          </cell>
        </row>
        <row r="286">
          <cell r="K286" t="str">
            <v>C004Construction of 250 mm Concrete Pavement (Plain-Dowelled)m²</v>
          </cell>
        </row>
        <row r="287">
          <cell r="K287" t="str">
            <v>C005Construction of 230 mm Concrete Pavement (Reinforced)m²</v>
          </cell>
        </row>
        <row r="288">
          <cell r="K288" t="str">
            <v>C006Pay Item Removed</v>
          </cell>
        </row>
        <row r="289">
          <cell r="K289" t="str">
            <v>C007Construction of 230 mm Concrete Pavement (Plain-Dowelled)m²</v>
          </cell>
        </row>
        <row r="290">
          <cell r="K290" t="str">
            <v>C008Construction of 200 mm Concrete Pavement (Reinforced)m²</v>
          </cell>
        </row>
        <row r="291">
          <cell r="K291" t="str">
            <v>C009Pay Item Removed</v>
          </cell>
        </row>
        <row r="292">
          <cell r="K292" t="str">
            <v>C010Construction of 200 mm Concrete Pavement (Plain-Dowelled)m²</v>
          </cell>
        </row>
        <row r="293">
          <cell r="K293" t="str">
            <v>C011Construction of 150 mm Concrete Pavement (Reinforced)m²</v>
          </cell>
        </row>
        <row r="294">
          <cell r="K294" t="str">
            <v>C012Pay Item Removed</v>
          </cell>
        </row>
        <row r="295">
          <cell r="K295" t="str">
            <v>C013Construction of 150 mm Concrete Pavement (Plain-Dowelled)m²</v>
          </cell>
        </row>
        <row r="296">
          <cell r="K296" t="str">
            <v>C014Construction of Concrete Median SlabsSD-227Am²</v>
          </cell>
        </row>
        <row r="297">
          <cell r="K297" t="str">
            <v>C015Construction of Monolithic Concrete Median SlabsSD-226Am²</v>
          </cell>
        </row>
        <row r="298">
          <cell r="K298" t="str">
            <v>C016Construction of Concrete Safety MediansSD-226Bm²</v>
          </cell>
        </row>
        <row r="299">
          <cell r="K299" t="str">
            <v>C017Construction of Monolithic Curb and SidewalkSD-228Bm²</v>
          </cell>
        </row>
        <row r="300">
          <cell r="K300" t="str">
            <v>C018Construction of Monolithic Concrete Bull-nosesSD-227Cm²</v>
          </cell>
        </row>
        <row r="301">
          <cell r="K301" t="str">
            <v>C019Concrete Pavements for Early OpeningCW 3310-R14</v>
          </cell>
        </row>
        <row r="302">
          <cell r="K302" t="str">
            <v>C020Construction of 250 mm Concrete Pavement for Early Opening ^ (Reinforced)m²</v>
          </cell>
        </row>
        <row r="303">
          <cell r="K303" t="str">
            <v>C021Pay Item Removed</v>
          </cell>
        </row>
        <row r="304">
          <cell r="K304" t="str">
            <v>C022Construction of 250 mm Concrete Pavement for Early Opening ^ (Plain-Dowelled)m²</v>
          </cell>
        </row>
        <row r="305">
          <cell r="K305" t="str">
            <v>C023Construction of 230 mm Concrete Pavement for Early Opening ^ (Reinforced)m²</v>
          </cell>
        </row>
        <row r="306">
          <cell r="K306" t="str">
            <v>C024Pay Item Removed</v>
          </cell>
        </row>
        <row r="307">
          <cell r="K307" t="str">
            <v>C025Construction of 230 mm Concrete Pavement for Early Opening ^ (Plain-Dowelled)m²</v>
          </cell>
        </row>
        <row r="308">
          <cell r="K308" t="str">
            <v>C026Construction of 200 mm Concrete Pavement for Early Opening ^ (Reinforced)m²</v>
          </cell>
        </row>
        <row r="309">
          <cell r="K309" t="str">
            <v>C027Pay Item Removed</v>
          </cell>
        </row>
        <row r="310">
          <cell r="K310" t="str">
            <v>C028Construction of 200 mm Concrete Pavement for Early Opening ^ (Plain-Dowelled)m²</v>
          </cell>
        </row>
        <row r="311">
          <cell r="K311" t="str">
            <v>C029Construction of 150 mm Concrete Pavement for Early Opening ^ (Reinforced)m²</v>
          </cell>
        </row>
        <row r="312">
          <cell r="K312" t="str">
            <v>C030Pay Item Removed</v>
          </cell>
        </row>
        <row r="313">
          <cell r="K313" t="str">
            <v>C031Construction of 150 mm Concrete Pavement for Early Opening ^ (Plain-Dowelled)m²</v>
          </cell>
        </row>
        <row r="314">
          <cell r="K314" t="str">
            <v>C032Concrete Curbs, Curb and Gutter, and Splash StripsCW 3310-R14</v>
          </cell>
        </row>
        <row r="315">
          <cell r="K315" t="str">
            <v>C033Construction of Barrier (^ mm ht, Dowelled)SD-205m</v>
          </cell>
        </row>
        <row r="316">
          <cell r="K316" t="str">
            <v>C034Construction of Barrier (^ mm ht, Separate)SD-203Am</v>
          </cell>
        </row>
        <row r="317">
          <cell r="K317" t="str">
            <v>C035Construction of Barrier (^ mm ht, Integral)SD-204m</v>
          </cell>
        </row>
        <row r="318">
          <cell r="K318" t="str">
            <v>C036Construction of Modified Barrier (^ mm ht, Dowelled)SD-203Bm</v>
          </cell>
        </row>
        <row r="319">
          <cell r="K319" t="str">
            <v>C037Construction of Modified Barrier (^ mm ht, Integral)SD-203Bm</v>
          </cell>
        </row>
        <row r="320">
          <cell r="K320" t="str">
            <v>C038Construction of Curb and Gutter (^mm ht, Barrier, Integral, 600 mm width, 150 mm Plain Concrete Pavement)SD-200m</v>
          </cell>
        </row>
        <row r="321">
          <cell r="K321" t="str">
            <v>C039Construction of Curb and Gutter ( ^mm ht, Modified Barrier, Integral, 600 mm width, 150 mm Plain Concrete Pavement)SD-200 SD-203Bm</v>
          </cell>
        </row>
        <row r="322">
          <cell r="K322" t="str">
            <v>C040Construction of Curb and Gutter ( 40 mm ht, Lip Curb, Integral, 600 mm width, 150 mm Plain Concrete Pavement)SD-200 SD-202Bm</v>
          </cell>
        </row>
        <row r="323">
          <cell r="K323" t="str">
            <v>C041Construction of Curb and Gutter (10-15 mm ht, Curb Ramp, Integral, 600 mm width, 150 mm Plain Concrete Pavement)SD-200 SD-229Em</v>
          </cell>
        </row>
        <row r="324">
          <cell r="K324" t="str">
            <v>C042Construction of Mountable Curb ^ (Integral)SD-201m</v>
          </cell>
        </row>
        <row r="325">
          <cell r="K325" t="str">
            <v>C043Construction of Lip Curb (125 mm ht, Integral)m</v>
          </cell>
        </row>
        <row r="326">
          <cell r="K326" t="str">
            <v>C044Construction of Lip Curb (75 mm ht, Integral)SD-202Am</v>
          </cell>
        </row>
        <row r="327">
          <cell r="K327" t="str">
            <v>C045Construction of Lip Curb (40 mm ht, Integral)SD-202Bm</v>
          </cell>
        </row>
        <row r="328">
          <cell r="K328" t="str">
            <v>C046Construction of Curb Ramp (10-15 mm ht, Integral)SD-229Cm</v>
          </cell>
        </row>
        <row r="329">
          <cell r="K329" t="str">
            <v>C065Construction of Curb Ramp (10-15 mm ht, Monolithic)SD-229Cm</v>
          </cell>
        </row>
        <row r="330">
          <cell r="K330" t="str">
            <v>C047Construction of Safety Curb (^ mm ht)SD-206Bm</v>
          </cell>
        </row>
        <row r="331">
          <cell r="K331" t="str">
            <v>C066Construction of Splash Strip (180 mm ht, Monolithic Barrier Curb, 750 mm width)SD-223Am</v>
          </cell>
        </row>
        <row r="332">
          <cell r="K332" t="str">
            <v>C067Construction of Splash Strip (180 mm ht, Monolithic Modified Barrier Curb, 750 mm width)SD-223Am</v>
          </cell>
        </row>
        <row r="333">
          <cell r="K333" t="str">
            <v>C068Construction of Splash Strip, ( Separate, 600 mm width)SD-223Bm</v>
          </cell>
        </row>
        <row r="334">
          <cell r="K334" t="str">
            <v>C048Pay Item Removed</v>
          </cell>
        </row>
        <row r="335">
          <cell r="K335" t="str">
            <v>C049Pay Item Removed</v>
          </cell>
        </row>
        <row r="336">
          <cell r="K336" t="str">
            <v>C050Supply and Installation of Dowel AssembliesCW 3310-R14m</v>
          </cell>
        </row>
        <row r="337">
          <cell r="K337" t="str">
            <v>C051100 mm Concrete SidewalkCW 3325-R5m²</v>
          </cell>
        </row>
        <row r="338">
          <cell r="K338" t="str">
            <v>C052Interlocking Paving StonesCW 3330-R5m²</v>
          </cell>
        </row>
        <row r="339">
          <cell r="K339" t="str">
            <v>C053Supplying and Placing Limestone Sub-baseCW 3330-R5tonne</v>
          </cell>
        </row>
        <row r="340">
          <cell r="K340" t="str">
            <v>C054AInterlocking Paving StonesCW 3335-R1m²</v>
          </cell>
        </row>
        <row r="341">
          <cell r="K341" t="str">
            <v>C054Lean Concrete BaseCW 3335-R1m²</v>
          </cell>
        </row>
        <row r="342">
          <cell r="K342" t="str">
            <v>C055Construction of Asphaltic Concrete PavementsCW 3410-R9</v>
          </cell>
        </row>
        <row r="343">
          <cell r="K343" t="str">
            <v>C056Main Line Paving</v>
          </cell>
        </row>
        <row r="344">
          <cell r="K344" t="str">
            <v>C058Type IAtonne</v>
          </cell>
        </row>
        <row r="345">
          <cell r="K345" t="str">
            <v>C057Type Itonne</v>
          </cell>
        </row>
        <row r="346">
          <cell r="K346" t="str">
            <v>C059Tie-ins and Approaches</v>
          </cell>
        </row>
        <row r="347">
          <cell r="K347" t="str">
            <v>C060Type IAtonne</v>
          </cell>
        </row>
        <row r="348">
          <cell r="K348" t="str">
            <v>C061Type Itonne</v>
          </cell>
        </row>
        <row r="349">
          <cell r="K349" t="str">
            <v>C062Type IItonne</v>
          </cell>
        </row>
        <row r="350">
          <cell r="K350" t="str">
            <v>C063Construction of Asphaltic Concrete Base Course (Type III)CW 3410-R9tonne</v>
          </cell>
        </row>
        <row r="351">
          <cell r="K351" t="str">
            <v>C064Construction of Asphalt PatchesCW 3410-R9m²</v>
          </cell>
        </row>
        <row r="352">
          <cell r="K352" t="str">
            <v>C068LAST USED CODE FOR SECTION</v>
          </cell>
        </row>
        <row r="353">
          <cell r="K353" t="str">
            <v>JOINT AND CRACK SEALING</v>
          </cell>
        </row>
        <row r="354">
          <cell r="K354" t="str">
            <v>D001Joint SealingCW 3250-R7m</v>
          </cell>
        </row>
        <row r="355">
          <cell r="K355" t="str">
            <v>D002Crack SealingCW 3250-R7</v>
          </cell>
        </row>
        <row r="356">
          <cell r="K356" t="str">
            <v>D0032 mm to 10 mm Widem</v>
          </cell>
        </row>
        <row r="357">
          <cell r="K357" t="str">
            <v>D004&gt;10 mm to 25 mm Widem</v>
          </cell>
        </row>
        <row r="358">
          <cell r="K358" t="str">
            <v>D005Longitudinal Joint &amp; Crack Filling ( &gt; 25 mm in width )CW 3250-R7m</v>
          </cell>
        </row>
        <row r="359">
          <cell r="K359" t="str">
            <v>D006Reflective Crack MaintenanceCW 3250-R7m</v>
          </cell>
        </row>
        <row r="360">
          <cell r="K360" t="str">
            <v>D006LAST USED CODE FOR SECTION</v>
          </cell>
        </row>
        <row r="361">
          <cell r="K361" t="str">
            <v>ASSOCIATED DRAINAGE AND UNDERGROUND WORKS</v>
          </cell>
        </row>
        <row r="362">
          <cell r="K362" t="str">
            <v>E001Pay Item Removed</v>
          </cell>
        </row>
        <row r="363">
          <cell r="K363" t="str">
            <v>E002Pay Item Removed</v>
          </cell>
        </row>
        <row r="364">
          <cell r="K364" t="str">
            <v>E003Catch BasinCW 2130-R12</v>
          </cell>
        </row>
        <row r="365">
          <cell r="K365" t="str">
            <v>E004SD-024, ^ mm deepeach</v>
          </cell>
        </row>
        <row r="366">
          <cell r="K366" t="str">
            <v>E005SD-025, ^ mm deepeach</v>
          </cell>
        </row>
        <row r="367">
          <cell r="K367" t="str">
            <v>E006Catch PitCW 2130-R12</v>
          </cell>
        </row>
        <row r="368">
          <cell r="K368" t="str">
            <v>E007SD-023each</v>
          </cell>
        </row>
        <row r="369">
          <cell r="K369" t="str">
            <v>E007ARemove and Replace Existing Catch BasinCW 2130-R12</v>
          </cell>
        </row>
        <row r="370">
          <cell r="K370" t="str">
            <v>E007BSD-024each</v>
          </cell>
        </row>
        <row r="371">
          <cell r="K371" t="str">
            <v>E007CSD-025each</v>
          </cell>
        </row>
        <row r="372">
          <cell r="K372" t="str">
            <v>E007DRemove and Replace Existing Catch PitCW 2130-R12</v>
          </cell>
        </row>
        <row r="373">
          <cell r="K373" t="str">
            <v>E007ESD-023each</v>
          </cell>
        </row>
        <row r="374">
          <cell r="K374" t="str">
            <v>E008Sewer ServiceCW 2130-R12</v>
          </cell>
        </row>
        <row r="375">
          <cell r="K375" t="str">
            <v>E009^ mm, ^</v>
          </cell>
        </row>
        <row r="376">
          <cell r="K376" t="str">
            <v>E010In a Trench, Class ^ Type ^ Bedding, Class 2 Backfillm</v>
          </cell>
        </row>
        <row r="377">
          <cell r="K377" t="str">
            <v>E011Trenchless Installation, Class ^ Type ^ Bedding, Class ^ Backfillm</v>
          </cell>
        </row>
        <row r="378">
          <cell r="K378" t="str">
            <v>E012Drainage Connection PipeCW 2130-R12m</v>
          </cell>
        </row>
        <row r="379">
          <cell r="K379" t="str">
            <v>E013Sewer Service RisersCW 2130-R12</v>
          </cell>
        </row>
        <row r="380">
          <cell r="K380" t="str">
            <v>E014^ mm</v>
          </cell>
        </row>
        <row r="381">
          <cell r="K381" t="str">
            <v>E015SD-014vert m</v>
          </cell>
        </row>
        <row r="382">
          <cell r="K382" t="str">
            <v>E016SD-015vert m</v>
          </cell>
        </row>
        <row r="383">
          <cell r="K383" t="str">
            <v>E017Sewer Repair - Up to 3.0 Meters LongCW 2130-R12</v>
          </cell>
        </row>
        <row r="384">
          <cell r="K384" t="str">
            <v>E018^ mm</v>
          </cell>
        </row>
        <row r="385">
          <cell r="K385" t="str">
            <v>E019Class ^ Backfilleach</v>
          </cell>
        </row>
        <row r="386">
          <cell r="K386" t="str">
            <v>E020Sewer Repair - In Addition to First 3.0 MetersCW 2130-R12</v>
          </cell>
        </row>
        <row r="387">
          <cell r="K387" t="str">
            <v>E021^ mm</v>
          </cell>
        </row>
        <row r="388">
          <cell r="K388" t="str">
            <v>E022Class ^ Backfillm</v>
          </cell>
        </row>
        <row r="389">
          <cell r="K389" t="str">
            <v>E023Replacing Existing Manhole and Catch Basin Frames &amp; CoversCW 2130-R12</v>
          </cell>
        </row>
        <row r="390">
          <cell r="K390" t="str">
            <v>E024AP-004 - Standard Frame for Manhole and Catch Basineach</v>
          </cell>
        </row>
        <row r="391">
          <cell r="K391" t="str">
            <v>E025AP-005 - Standard Solid Cover for Standard Frameeach</v>
          </cell>
        </row>
        <row r="392">
          <cell r="K392" t="str">
            <v>E026AP-006 - Standard Grated Cover for Standard Frameeach</v>
          </cell>
        </row>
        <row r="393">
          <cell r="K393" t="str">
            <v>E027Pay Item Removed</v>
          </cell>
        </row>
        <row r="394">
          <cell r="K394" t="str">
            <v>E028AP-008 - Barrier Curb and Gutter Inlet Frame and Boxeach</v>
          </cell>
        </row>
        <row r="395">
          <cell r="K395" t="str">
            <v>E029AP-009 - Barrier Curb and Gutter Inlet Covereach</v>
          </cell>
        </row>
        <row r="396">
          <cell r="K396" t="str">
            <v>E030Pay Item Removed</v>
          </cell>
        </row>
        <row r="397">
          <cell r="K397" t="str">
            <v>E031AP-011 - Mountable Curb and Gutter Inleteach</v>
          </cell>
        </row>
        <row r="398">
          <cell r="K398" t="str">
            <v>E032Connecting to Existing ManholeCW 2130-R12</v>
          </cell>
        </row>
        <row r="399">
          <cell r="K399" t="str">
            <v>E033^ mm Catch Basin Leadeach</v>
          </cell>
        </row>
        <row r="400">
          <cell r="K400" t="str">
            <v>E034Connecting to Existing Catch BasinCW 2130-R12</v>
          </cell>
        </row>
        <row r="401">
          <cell r="K401" t="str">
            <v>E035^ mm Drainage Connection Pipeeach</v>
          </cell>
        </row>
        <row r="402">
          <cell r="K402" t="str">
            <v>E035AConnecting to Existing Catch PitCW 2130-R12</v>
          </cell>
        </row>
        <row r="403">
          <cell r="K403" t="str">
            <v>E035B^ mm Drainage Connection Inlet Pipeeach</v>
          </cell>
        </row>
        <row r="404">
          <cell r="K404" t="str">
            <v>E035CConnecting to Existing Inlet BoxCW 2130-R12</v>
          </cell>
        </row>
        <row r="405">
          <cell r="K405" t="str">
            <v>E035D^ mm Drainage Connection Inlet Pipeeach</v>
          </cell>
        </row>
        <row r="406">
          <cell r="K406" t="str">
            <v>E036Connecting to Existing SewerCW 2130-R12</v>
          </cell>
        </row>
        <row r="407">
          <cell r="K407" t="str">
            <v>E037^ mm (Type ^) Connecting Pipe</v>
          </cell>
        </row>
        <row r="408">
          <cell r="K408" t="str">
            <v>E038Connecting to 300 mm (Type ^ ) Sewereach</v>
          </cell>
        </row>
        <row r="409">
          <cell r="K409" t="str">
            <v>E039Connecting to 375 mm (Type ^ ) Sewereach</v>
          </cell>
        </row>
        <row r="410">
          <cell r="K410" t="str">
            <v>E040Connecting to 450 mm (Type ^) Sewereach</v>
          </cell>
        </row>
        <row r="411">
          <cell r="K411" t="str">
            <v>E041Connecting to 525 mm (Type ^) Sewereach</v>
          </cell>
        </row>
        <row r="412">
          <cell r="K412" t="str">
            <v>E042Connecting New Sewer Service to Existing Sewer ServiceCW 2130-R12</v>
          </cell>
        </row>
        <row r="413">
          <cell r="K413" t="str">
            <v>E043^ mmeach</v>
          </cell>
        </row>
        <row r="414">
          <cell r="K414" t="str">
            <v>E044Abandoning Existing Catch BasinsCW 2130-R12each</v>
          </cell>
        </row>
        <row r="415">
          <cell r="K415" t="str">
            <v>E045Abandoning Existing Catch PitCW 2130-R12each</v>
          </cell>
        </row>
        <row r="416">
          <cell r="K416" t="str">
            <v>E046Removal of Existing Catch BasinsCW 2130-R12each</v>
          </cell>
        </row>
        <row r="417">
          <cell r="K417" t="str">
            <v>E047Removal of Existing Catch PitCW 2130-R12each</v>
          </cell>
        </row>
        <row r="418">
          <cell r="K418" t="str">
            <v>E048Relocation of Existing Catch BasinsCW 2130-R12each</v>
          </cell>
        </row>
        <row r="419">
          <cell r="K419" t="str">
            <v>E049Relocation of Existing Catch PitCW 2130-R12each</v>
          </cell>
        </row>
        <row r="420">
          <cell r="K420" t="str">
            <v>E050Abandoning Existing Drainage InletsCW 2130-R12each</v>
          </cell>
        </row>
        <row r="421">
          <cell r="K421" t="str">
            <v>E050ACatch Basin CleaningCW 2140-R3each</v>
          </cell>
        </row>
        <row r="422">
          <cell r="K422" t="str">
            <v>E051Installation of SubdrainsCW 3120-R4m</v>
          </cell>
        </row>
        <row r="423">
          <cell r="K423" t="str">
            <v>E052sCorrugated Steel Pipe - SupplyCW 3610-R3</v>
          </cell>
        </row>
        <row r="424">
          <cell r="K424" t="str">
            <v>E053s(250 mm, ^ ^ gauge)m</v>
          </cell>
        </row>
        <row r="425">
          <cell r="K425" t="str">
            <v>E054s(375 mm,^ gauge)m</v>
          </cell>
        </row>
        <row r="426">
          <cell r="K426" t="str">
            <v>E055s(450 mm,^ gauge)m</v>
          </cell>
        </row>
        <row r="427">
          <cell r="K427" t="str">
            <v>E056s(600 mm,^ gauge)m</v>
          </cell>
        </row>
        <row r="428">
          <cell r="K428" t="str">
            <v>E057s(^ mm, ^ gauge)m</v>
          </cell>
        </row>
        <row r="429">
          <cell r="K429" t="str">
            <v>E057iCorrugated Steel Pipe - InstallCW 3610-R3</v>
          </cell>
        </row>
        <row r="430">
          <cell r="K430" t="str">
            <v>E058i(250 mm, ^ gauge)m</v>
          </cell>
        </row>
        <row r="431">
          <cell r="K431" t="str">
            <v>E059i(375 mm, ^ gauge)m</v>
          </cell>
        </row>
        <row r="432">
          <cell r="K432" t="str">
            <v>E060i(450 mm, ^ gauge)m</v>
          </cell>
        </row>
        <row r="433">
          <cell r="K433" t="str">
            <v>E061i(600 mm, ^ gauge)m</v>
          </cell>
        </row>
        <row r="434">
          <cell r="K434" t="str">
            <v>E062i(^ mm, ^ gauge)m</v>
          </cell>
        </row>
        <row r="435">
          <cell r="K435" t="str">
            <v>E062sPrecast Concrete Pipe Culvert - SupplyCW 3610-R3</v>
          </cell>
        </row>
        <row r="436">
          <cell r="K436" t="str">
            <v>E063s^ mmm</v>
          </cell>
        </row>
        <row r="437">
          <cell r="K437" t="str">
            <v>E064iPrecast Concrete Pipe Culvert - InstallCW 3610-R3</v>
          </cell>
        </row>
        <row r="438">
          <cell r="K438" t="str">
            <v>E065i^ mmm</v>
          </cell>
        </row>
        <row r="439">
          <cell r="K439" t="str">
            <v>E067Connections to Existing CulvertsCW 3610-R3each</v>
          </cell>
        </row>
        <row r="440">
          <cell r="K440" t="str">
            <v>E067LAST USED CODE FOR SECTION</v>
          </cell>
        </row>
        <row r="441">
          <cell r="K441" t="str">
            <v>ADJUSTMENTS</v>
          </cell>
        </row>
        <row r="442">
          <cell r="K442" t="str">
            <v>F001Adjustment of Catch Basins / Manholes FramesCW 3210-R7each</v>
          </cell>
        </row>
        <row r="443">
          <cell r="K443" t="str">
            <v>F002Replacing Existing RisersCW 2130-R12</v>
          </cell>
        </row>
        <row r="444">
          <cell r="K444" t="str">
            <v>F002APre-cast Concrete Risersvert. m</v>
          </cell>
        </row>
        <row r="445">
          <cell r="K445" t="str">
            <v>F002BBrick Risersvert. m</v>
          </cell>
        </row>
        <row r="446">
          <cell r="K446" t="str">
            <v>F002CCast-in-place Concretevert. m</v>
          </cell>
        </row>
        <row r="447">
          <cell r="K447" t="str">
            <v>F003Lifter RingsCW 3210-R7</v>
          </cell>
        </row>
        <row r="448">
          <cell r="K448" t="str">
            <v>F00438 mmeach</v>
          </cell>
        </row>
        <row r="449">
          <cell r="K449" t="str">
            <v>F00551 mmeach</v>
          </cell>
        </row>
        <row r="450">
          <cell r="K450" t="str">
            <v>F00664 mmeach</v>
          </cell>
        </row>
        <row r="451">
          <cell r="K451" t="str">
            <v>F00776 mmeach</v>
          </cell>
        </row>
        <row r="452">
          <cell r="K452" t="str">
            <v>F008Pay Item Removed</v>
          </cell>
        </row>
        <row r="453">
          <cell r="K453" t="str">
            <v>F009Adjustment of Valve BoxesCW 3210-R7each</v>
          </cell>
        </row>
        <row r="454">
          <cell r="K454" t="str">
            <v>F010Valve Box ExtensionsCW 3210-R7each</v>
          </cell>
        </row>
        <row r="455">
          <cell r="K455" t="str">
            <v>F011Adjustment of Curb Stop BoxesCW 3210-R7each</v>
          </cell>
        </row>
        <row r="456">
          <cell r="K456" t="str">
            <v>F012Supply of Curb Inlet Box CoversCW 3210-R7each</v>
          </cell>
        </row>
        <row r="457">
          <cell r="K457" t="str">
            <v>F013Supply of Curb Inlet FramesCW 3210-R7each</v>
          </cell>
        </row>
        <row r="458">
          <cell r="K458" t="str">
            <v>F014Adjustment of Curb Inlet with New Inlet BoxCW 3210-R7each</v>
          </cell>
        </row>
        <row r="459">
          <cell r="K459" t="str">
            <v>F015Adjustment of Curb and Gutter Inlet FramesCW 3210-R7each</v>
          </cell>
        </row>
        <row r="460">
          <cell r="K460" t="str">
            <v>F016Pay Item Removed</v>
          </cell>
        </row>
        <row r="461">
          <cell r="K461" t="str">
            <v>F017Pay Item Removed</v>
          </cell>
        </row>
        <row r="462">
          <cell r="K462" t="str">
            <v>F018Curb Stop ExtensionsCW 3210-R7each</v>
          </cell>
        </row>
        <row r="463">
          <cell r="K463" t="str">
            <v>F019Relocating Existing Hydrant - Type ACW 2110-R11each</v>
          </cell>
        </row>
        <row r="464">
          <cell r="K464" t="str">
            <v>F020Relocating Existing Hydrant - Type BCW 2110-R11each</v>
          </cell>
        </row>
        <row r="465">
          <cell r="K465" t="str">
            <v>F022Raising of Existing HydrantCW 2110-R11each</v>
          </cell>
        </row>
        <row r="466">
          <cell r="K466" t="str">
            <v>F023Removing and Lowering Existing HydrantCW 2110-R11each</v>
          </cell>
        </row>
        <row r="467">
          <cell r="K467" t="str">
            <v>F024Abandonment of Hydrant Tee on Watermains in ServiceCW 2110-R11each</v>
          </cell>
        </row>
        <row r="468">
          <cell r="K468" t="str">
            <v>F025Installing New Flat Top ReducerCW 2110-R11each</v>
          </cell>
        </row>
        <row r="469">
          <cell r="K469" t="str">
            <v>F026Replacing Existing Flat Top ReducerCW 2110-R11each</v>
          </cell>
        </row>
        <row r="470">
          <cell r="K470" t="str">
            <v>F027Barrier Curb and Gutter Frame Riser and Grated Cover (38 mm)CW 3210-R7each</v>
          </cell>
        </row>
        <row r="471">
          <cell r="K471" t="str">
            <v>F028Adjustment of Traffic Signal Service Box FramesCW 3210-R7each</v>
          </cell>
        </row>
        <row r="472">
          <cell r="K472" t="str">
            <v>F028LAST USED CODE FOR SECTION</v>
          </cell>
        </row>
        <row r="473">
          <cell r="K473" t="str">
            <v>LANDSCAPING</v>
          </cell>
        </row>
        <row r="474">
          <cell r="K474" t="str">
            <v>G001SoddingCW 3510-R9</v>
          </cell>
        </row>
        <row r="475">
          <cell r="K475" t="str">
            <v>G002width &lt; 600 mmm²</v>
          </cell>
        </row>
        <row r="476">
          <cell r="K476" t="str">
            <v>G003width &gt; or = 600 mmm²</v>
          </cell>
        </row>
        <row r="477">
          <cell r="K477" t="str">
            <v>G004SeedingCW 3520-R7m²</v>
          </cell>
        </row>
        <row r="478">
          <cell r="K478" t="str">
            <v>G005Salt Tolerant Grass SeedingE17m²</v>
          </cell>
        </row>
        <row r="479">
          <cell r="K479" t="str">
            <v>G005LAST USED CODE FOR SECTION</v>
          </cell>
        </row>
        <row r="480">
          <cell r="K480" t="str">
            <v>MISCELLANEOUS</v>
          </cell>
        </row>
        <row r="481">
          <cell r="K481" t="str">
            <v>H001Meter Pit AssembliesCW 3530-R3each</v>
          </cell>
        </row>
        <row r="482">
          <cell r="K482" t="str">
            <v>H002Polyethylene Waterline, ^ mmCW 3530-R3m</v>
          </cell>
        </row>
        <row r="483">
          <cell r="K483" t="str">
            <v>H003Sprinkler AssembliesCW 3530-R3each</v>
          </cell>
        </row>
        <row r="484">
          <cell r="K484" t="str">
            <v>H004Manual Gate Valves and Value EnclosureCW 3530-R3each</v>
          </cell>
        </row>
        <row r="485">
          <cell r="K485" t="str">
            <v>H005Removal of Irrigation Pipe and Sprinkler HeadsCW 3530-R3m</v>
          </cell>
        </row>
        <row r="486">
          <cell r="K486" t="str">
            <v>H006Removal of Existing Box EnclosureCW 3530-R3each</v>
          </cell>
        </row>
        <row r="487">
          <cell r="K487" t="str">
            <v>H007Chain Link FenceCW 3550-R2</v>
          </cell>
        </row>
        <row r="488">
          <cell r="K488" t="str">
            <v>H0081.83m Heightm</v>
          </cell>
        </row>
        <row r="489">
          <cell r="K489" t="str">
            <v>H0092.44m Heightm</v>
          </cell>
        </row>
        <row r="490">
          <cell r="K490" t="str">
            <v>H0103.05m Heightm</v>
          </cell>
        </row>
        <row r="491">
          <cell r="K491" t="str">
            <v>H011GatesCW 3550-R2m</v>
          </cell>
        </row>
        <row r="492">
          <cell r="K492" t="str">
            <v>H012Random Stone RiprapCW 3615-R2m³</v>
          </cell>
        </row>
        <row r="493">
          <cell r="K493" t="str">
            <v>H013Grouted Stone RiprapCW 3615-R2m³</v>
          </cell>
        </row>
        <row r="494">
          <cell r="K494" t="str">
            <v>H014Sacked Concrete RiprapCW 3615-R2m³</v>
          </cell>
        </row>
        <row r="495">
          <cell r="K495" t="str">
            <v>H015Supply of Barrier PostsCW 3650-R5each</v>
          </cell>
        </row>
        <row r="496">
          <cell r="K496" t="str">
            <v>H016Installation of Barrier PostsCW 3650-R5each</v>
          </cell>
        </row>
        <row r="497">
          <cell r="K497" t="str">
            <v>H017Supply of Barrier RailsCW 3650-R5m</v>
          </cell>
        </row>
        <row r="498">
          <cell r="K498" t="str">
            <v>H018Installation of Barrier RailsCW 3650-R5m</v>
          </cell>
        </row>
        <row r="499">
          <cell r="K499" t="str">
            <v>H019Removal of ConcreteCW 3650-R5m²</v>
          </cell>
        </row>
        <row r="500">
          <cell r="K500" t="str">
            <v>H020Salvaging Existing Barrier RailCW 3650-R5m</v>
          </cell>
        </row>
        <row r="501">
          <cell r="K501" t="str">
            <v>H021Salvaging Existing Barrier PostsCW 3650-R5each</v>
          </cell>
        </row>
        <row r="502">
          <cell r="K502" t="str">
            <v>H021LAST USED CODE FOR SECTION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</sheetNames>
    <sheetDataSet>
      <sheetData sheetId="1">
        <row r="2">
          <cell r="K2" t="str">
            <v>Joined, Trimmed, &amp; Cleaned for Checking</v>
          </cell>
        </row>
        <row r="3">
          <cell r="K3" t="str">
            <v>EARTH AND BASE WORKS</v>
          </cell>
        </row>
        <row r="4">
          <cell r="K4" t="str">
            <v>A001Clearing and GrubbingCW 3010-R4ha</v>
          </cell>
        </row>
        <row r="5">
          <cell r="K5" t="str">
            <v>A002Stripping and Stockpiling TopsoilCW 3110-R16m³</v>
          </cell>
        </row>
        <row r="6">
          <cell r="K6" t="str">
            <v>A003ExcavationCW 3110-R16m³</v>
          </cell>
        </row>
        <row r="7">
          <cell r="K7" t="str">
            <v>A004Sub-Grade CompactionCW 3110-R16m²</v>
          </cell>
        </row>
        <row r="8">
          <cell r="K8" t="str">
            <v>A005Placing Suitable Site Sub-base MaterialCW 3110-R16m³</v>
          </cell>
        </row>
        <row r="9">
          <cell r="K9" t="str">
            <v>A006Supplying and Placing Clay Borrow Sub-base MaterialCW 3110-R16m³</v>
          </cell>
        </row>
        <row r="10">
          <cell r="K10" t="str">
            <v>A007Crushed Sub-base MaterialCW 3110-R16</v>
          </cell>
        </row>
        <row r="11">
          <cell r="K11" t="str">
            <v>A007A50 mmtonne</v>
          </cell>
        </row>
        <row r="12">
          <cell r="K12" t="str">
            <v>A00850 mm - Limestonetonne</v>
          </cell>
        </row>
        <row r="13">
          <cell r="K13" t="str">
            <v>A03550 mm - Crushed Concretetonne</v>
          </cell>
        </row>
        <row r="14">
          <cell r="K14" t="str">
            <v>A035A100 mmtonne</v>
          </cell>
        </row>
        <row r="15">
          <cell r="K15" t="str">
            <v>A037100 mm - Limestonetonne</v>
          </cell>
        </row>
        <row r="16">
          <cell r="K16" t="str">
            <v>A038100 mm - Crushed Concretetonne</v>
          </cell>
        </row>
        <row r="17">
          <cell r="K17" t="str">
            <v>A038A150 mmtonne</v>
          </cell>
        </row>
        <row r="18">
          <cell r="K18" t="str">
            <v>A009150 mm - Limestonetonne</v>
          </cell>
        </row>
        <row r="19">
          <cell r="K19" t="str">
            <v>A036150 mm - Crushed Concretetonne</v>
          </cell>
        </row>
        <row r="20">
          <cell r="K20" t="str">
            <v>A010Supplying and Placing Base Course MaterialCW 3110-R16m³</v>
          </cell>
        </row>
        <row r="21">
          <cell r="K21" t="str">
            <v>A010ASupplying and Placing ^ Base Course MaterialCW 3110-R16m³</v>
          </cell>
        </row>
        <row r="22">
          <cell r="K22" t="str">
            <v>A011Asphalt Cuttings Base Course MaterialCW 3110-R16m³</v>
          </cell>
        </row>
        <row r="23">
          <cell r="K23" t="str">
            <v>A012Grading of BoulevardsCW 3110-R16m²</v>
          </cell>
        </row>
        <row r="24">
          <cell r="K24" t="str">
            <v>A013Ditch GradingCW 3110-R16m²</v>
          </cell>
        </row>
        <row r="25">
          <cell r="K25" t="str">
            <v>A014Boulevard ExcavationCW 3110-R16m³</v>
          </cell>
        </row>
        <row r="26">
          <cell r="K26" t="str">
            <v>A015Ditch ExcavationCW 3110-R16m³</v>
          </cell>
        </row>
        <row r="27">
          <cell r="K27" t="str">
            <v>A016Removal of Existing Concrete BasesCW 3110-R16</v>
          </cell>
        </row>
        <row r="28">
          <cell r="K28" t="str">
            <v>A017600 mm Diameter or Lesseach</v>
          </cell>
        </row>
        <row r="29">
          <cell r="K29" t="str">
            <v>A018Greater than 600 mm Diametereach</v>
          </cell>
        </row>
        <row r="30">
          <cell r="K30" t="str">
            <v>A019Imported Fill MaterialCW 3110-R16m³</v>
          </cell>
        </row>
        <row r="31">
          <cell r="K31" t="str">
            <v>A020Supplying and Placing LimeCW 3110-R16tonne</v>
          </cell>
        </row>
        <row r="32">
          <cell r="K32" t="str">
            <v>A021Supplying and Placing Portland CementCW 3110-R16tonne</v>
          </cell>
        </row>
        <row r="33">
          <cell r="K33" t="str">
            <v>A022BSeparation / Reinforcement Geotextile FabricCW 3130-R4m²</v>
          </cell>
        </row>
        <row r="34">
          <cell r="K34" t="str">
            <v>A022Separation Geotextile FabricCW 3130-R4m²</v>
          </cell>
        </row>
        <row r="35">
          <cell r="K35" t="str">
            <v>A022ASupply and Install GeogridCW 3135-R1m²</v>
          </cell>
        </row>
        <row r="36">
          <cell r="K36" t="str">
            <v>A023Preparation of Existing RoadwayCW 3150-R4m²</v>
          </cell>
        </row>
        <row r="37">
          <cell r="K37" t="str">
            <v>A024Surfacing MaterialCW 3150-R4</v>
          </cell>
        </row>
        <row r="38">
          <cell r="K38" t="str">
            <v>A025Granulartonne</v>
          </cell>
        </row>
        <row r="39">
          <cell r="K39" t="str">
            <v>A026Limestonetonne</v>
          </cell>
        </row>
        <row r="40">
          <cell r="K40" t="str">
            <v>A027Topsoil ExcavationCW 3170-R3m³</v>
          </cell>
        </row>
        <row r="41">
          <cell r="K41" t="str">
            <v>A028Common Excavation- Suitable site materialCW 3170-R3m³</v>
          </cell>
        </row>
        <row r="42">
          <cell r="K42" t="str">
            <v>A029Common Excavation- Unsuitable site materialCW 3170-R3m³</v>
          </cell>
        </row>
        <row r="43">
          <cell r="K43" t="str">
            <v>A030Fill MaterialCW 3170-R3</v>
          </cell>
        </row>
        <row r="44">
          <cell r="K44" t="str">
            <v>A031Placing Suitable Site Materialm³</v>
          </cell>
        </row>
        <row r="45">
          <cell r="K45" t="str">
            <v>A032Supplying and Placing Clay Borrow Materialm³</v>
          </cell>
        </row>
        <row r="46">
          <cell r="K46" t="str">
            <v>A033Supplying and Placing Imported Materialm³</v>
          </cell>
        </row>
        <row r="47">
          <cell r="K47" t="str">
            <v>A034Preparation of Existing Ground SurfaceCW 3170-R3m²</v>
          </cell>
        </row>
        <row r="48">
          <cell r="K48" t="str">
            <v>A038LAST USED CODE FOR SECTION</v>
          </cell>
        </row>
        <row r="49">
          <cell r="K49" t="str">
            <v>ROADWORK - REMOVALS/RENEWALS</v>
          </cell>
        </row>
        <row r="50">
          <cell r="K50" t="str">
            <v>B001Pavement RemovalCW 3110-R16</v>
          </cell>
        </row>
        <row r="51">
          <cell r="K51" t="str">
            <v>B002Concrete Pavementm²</v>
          </cell>
        </row>
        <row r="52">
          <cell r="K52" t="str">
            <v>B003Asphalt Pavementm²</v>
          </cell>
        </row>
        <row r="53">
          <cell r="K53" t="str">
            <v>B004Slab ReplacementCW 3230-R7</v>
          </cell>
        </row>
        <row r="54">
          <cell r="K54" t="str">
            <v>B005250 mm Concrete Pavement (Reinforced)m²</v>
          </cell>
        </row>
        <row r="55">
          <cell r="K55" t="str">
            <v>B006Pay Item Removed</v>
          </cell>
        </row>
        <row r="56">
          <cell r="K56" t="str">
            <v>B007250 mm Concrete Pavement (Plain-Dowelled)m²</v>
          </cell>
        </row>
        <row r="57">
          <cell r="K57" t="str">
            <v>B008230 mm Concrete Pavement (Reinforced)m²</v>
          </cell>
        </row>
        <row r="58">
          <cell r="K58" t="str">
            <v>B009Pay Item Removed</v>
          </cell>
        </row>
        <row r="59">
          <cell r="K59" t="str">
            <v>B010230 mm Concrete Pavement (Plain-Dowelled)m²</v>
          </cell>
        </row>
        <row r="60">
          <cell r="K60" t="str">
            <v>B011200 mm Concrete Pavement (Reinforced)m²</v>
          </cell>
        </row>
        <row r="61">
          <cell r="K61" t="str">
            <v>B012Pay Item Removed</v>
          </cell>
        </row>
        <row r="62">
          <cell r="K62" t="str">
            <v>B013200 mm Concrete Pavement (Plain-Dowelled)m²</v>
          </cell>
        </row>
        <row r="63">
          <cell r="K63" t="str">
            <v>B014150 mm Concrete Pavement (Reinforced)m²</v>
          </cell>
        </row>
        <row r="64">
          <cell r="K64" t="str">
            <v>B015Pay Item Removed</v>
          </cell>
        </row>
        <row r="65">
          <cell r="K65" t="str">
            <v>B016150 mm Concrete Pavement (Plain-Dowelled)m²</v>
          </cell>
        </row>
        <row r="66">
          <cell r="K66" t="str">
            <v>B017Partial Slab PatchesCW 3230-R7</v>
          </cell>
        </row>
        <row r="67">
          <cell r="K67" t="str">
            <v>B018250 mm Concrete Pavement (Type A)m²</v>
          </cell>
        </row>
        <row r="68">
          <cell r="K68" t="str">
            <v>B019250 mm Concrete Pavement (Type B)m²</v>
          </cell>
        </row>
        <row r="69">
          <cell r="K69" t="str">
            <v>B020250 mm Concrete Pavement (Type C)m²</v>
          </cell>
        </row>
        <row r="70">
          <cell r="K70" t="str">
            <v>B021250 mm Concrete Pavement (Type D)m²</v>
          </cell>
        </row>
        <row r="71">
          <cell r="K71" t="str">
            <v>B022230 mm Concrete Pavement (Type A)m²</v>
          </cell>
        </row>
        <row r="72">
          <cell r="K72" t="str">
            <v>B023230 mm Concrete Pavement (Type B)m²</v>
          </cell>
        </row>
        <row r="73">
          <cell r="K73" t="str">
            <v>B024230 mm Concrete Pavement (Type C)m²</v>
          </cell>
        </row>
        <row r="74">
          <cell r="K74" t="str">
            <v>B025230 mm Concrete Pavement (Type D)m²</v>
          </cell>
        </row>
        <row r="75">
          <cell r="K75" t="str">
            <v>B026200 mm Concrete Pavement (Type A)m²</v>
          </cell>
        </row>
        <row r="76">
          <cell r="K76" t="str">
            <v>B027200 mm Concrete Pavement (Type B)m²</v>
          </cell>
        </row>
        <row r="77">
          <cell r="K77" t="str">
            <v>B028200 mm Concrete Pavement (Type C)m²</v>
          </cell>
        </row>
        <row r="78">
          <cell r="K78" t="str">
            <v>B029200 mm Concrete Pavement (Type D)m²</v>
          </cell>
        </row>
        <row r="79">
          <cell r="K79" t="str">
            <v>B030150 mm Concrete Pavement (Type A)m²</v>
          </cell>
        </row>
        <row r="80">
          <cell r="K80" t="str">
            <v>B031150 mm Concrete Pavement (Type B)m²</v>
          </cell>
        </row>
        <row r="81">
          <cell r="K81" t="str">
            <v>B032150 mm Concrete Pavement (Type C)m²</v>
          </cell>
        </row>
        <row r="82">
          <cell r="K82" t="str">
            <v>B033150 mm Concrete Pavement (Type D)m²</v>
          </cell>
        </row>
        <row r="83">
          <cell r="K83" t="str">
            <v>B034-24Slab Replacement - Early Opening (24 hour)CW 3230-R7</v>
          </cell>
        </row>
        <row r="84">
          <cell r="K84" t="str">
            <v>B035-24250 mm Concrete Pavement (Reinforced)m²</v>
          </cell>
        </row>
        <row r="85">
          <cell r="K85" t="str">
            <v>B036Pay Item Removed</v>
          </cell>
        </row>
        <row r="86">
          <cell r="K86" t="str">
            <v>B037-24250 mm Concrete Pavement (Plain-Dowelled)m²</v>
          </cell>
        </row>
        <row r="87">
          <cell r="K87" t="str">
            <v>B038-24230 mm Concrete Pavement (Reinforced)m²</v>
          </cell>
        </row>
        <row r="88">
          <cell r="K88" t="str">
            <v>B039Pay Item Removed</v>
          </cell>
        </row>
        <row r="89">
          <cell r="K89" t="str">
            <v>B040-24230 mm Concrete Pavement (Plain-Dowelled)m²</v>
          </cell>
        </row>
        <row r="90">
          <cell r="K90" t="str">
            <v>B041-24200 mm Concrete Pavement (Reinforced)m²</v>
          </cell>
        </row>
        <row r="91">
          <cell r="K91" t="str">
            <v>B042Pay Item Removed</v>
          </cell>
        </row>
        <row r="92">
          <cell r="K92" t="str">
            <v>B043-24200 mm Concrete Pavement (Plain-Dowelled)m²</v>
          </cell>
        </row>
        <row r="93">
          <cell r="K93" t="str">
            <v>B044-24150 mm Concrete Pavement (Reinforced)m²</v>
          </cell>
        </row>
        <row r="94">
          <cell r="K94" t="str">
            <v>B045Pay Item Removed</v>
          </cell>
        </row>
        <row r="95">
          <cell r="K95" t="str">
            <v>B046-24150 mm Concrete Pavement (Plain-Dowelled)m²</v>
          </cell>
        </row>
        <row r="96">
          <cell r="K96" t="str">
            <v>B047-24Partial Slab Patches - Early Opening (24 hour)CW 3230-R7</v>
          </cell>
        </row>
        <row r="97">
          <cell r="K97" t="str">
            <v>B048-24250 mm Concrete Pavement (Type A)m²</v>
          </cell>
        </row>
        <row r="98">
          <cell r="K98" t="str">
            <v>B049-24250 mm Concrete Pavement (Type B)m²</v>
          </cell>
        </row>
        <row r="99">
          <cell r="K99" t="str">
            <v>B050-24250 mm Concrete Pavement (Type C)m²</v>
          </cell>
        </row>
        <row r="100">
          <cell r="K100" t="str">
            <v>B051-24250 mm Concrete Pavement (Type D)m²</v>
          </cell>
        </row>
        <row r="101">
          <cell r="K101" t="str">
            <v>B052-24230 mm Concrete Pavement (Type A)m²</v>
          </cell>
        </row>
        <row r="102">
          <cell r="K102" t="str">
            <v>B053-24230 mm Concrete Pavement (Type B)m²</v>
          </cell>
        </row>
        <row r="103">
          <cell r="K103" t="str">
            <v>B054-24230 mm Concrete Pavement (Type C)m²</v>
          </cell>
        </row>
        <row r="104">
          <cell r="K104" t="str">
            <v>B055-24230 mm Concrete Pavement (Type D)m²</v>
          </cell>
        </row>
        <row r="105">
          <cell r="K105" t="str">
            <v>B056-24200 mm Concrete Pavement (Type A)m²</v>
          </cell>
        </row>
        <row r="106">
          <cell r="K106" t="str">
            <v>B057-24200 mm Concrete Pavement (Type B)m²</v>
          </cell>
        </row>
        <row r="107">
          <cell r="K107" t="str">
            <v>B058-24200 mm Concrete Pavement (Type C)m²</v>
          </cell>
        </row>
        <row r="108">
          <cell r="K108" t="str">
            <v>B059-24200 mm Concrete Pavement (Type D)m²</v>
          </cell>
        </row>
        <row r="109">
          <cell r="K109" t="str">
            <v>B060-24150 mm Concrete Pavement (Type A)m²</v>
          </cell>
        </row>
        <row r="110">
          <cell r="K110" t="str">
            <v>B061-24150 mm Concrete Pavement (Type B)m²</v>
          </cell>
        </row>
        <row r="111">
          <cell r="K111" t="str">
            <v>B062-24150 mm Concrete Pavement (Type C)m²</v>
          </cell>
        </row>
        <row r="112">
          <cell r="K112" t="str">
            <v>B063-24150 mm Concrete Pavement (Type D)m²</v>
          </cell>
        </row>
        <row r="113">
          <cell r="K113" t="str">
            <v>B064-72Slab Replacement - Early Opening (72 hour)CW 3230-R7</v>
          </cell>
        </row>
        <row r="114">
          <cell r="K114" t="str">
            <v>B065-72250 mm Concrete Pavement (Reinforced)m²</v>
          </cell>
        </row>
        <row r="115">
          <cell r="K115" t="str">
            <v>B066Pay Item Removed</v>
          </cell>
        </row>
        <row r="116">
          <cell r="K116" t="str">
            <v>B067-72250 mm Concrete Pavement (Plain-Dowelled)m²</v>
          </cell>
        </row>
        <row r="117">
          <cell r="K117" t="str">
            <v>B068-72230 mm Concrete Pavement (Reinforced)m²</v>
          </cell>
        </row>
        <row r="118">
          <cell r="K118" t="str">
            <v>B069Pay Item Removed</v>
          </cell>
        </row>
        <row r="119">
          <cell r="K119" t="str">
            <v>B070-72230 mm Concrete Pavement (Plain-Dowelled)m²</v>
          </cell>
        </row>
        <row r="120">
          <cell r="K120" t="str">
            <v>B071-72200 mm Concrete Pavement (Reinforced)m²</v>
          </cell>
        </row>
        <row r="121">
          <cell r="K121" t="str">
            <v>B072Pay Item Removed</v>
          </cell>
        </row>
        <row r="122">
          <cell r="K122" t="str">
            <v>B073-72200 mm Concrete Pavement (Plain-Dowelled)m²</v>
          </cell>
        </row>
        <row r="123">
          <cell r="K123" t="str">
            <v>B074-72150 mm Concrete Pavement (Reinforced)m²</v>
          </cell>
        </row>
        <row r="124">
          <cell r="K124" t="str">
            <v>B075Pay Item Removed</v>
          </cell>
        </row>
        <row r="125">
          <cell r="K125" t="str">
            <v>B076-72150 mm Concrete Pavement (Plain-Dowelled)m²</v>
          </cell>
        </row>
        <row r="126">
          <cell r="K126" t="str">
            <v>B077-72Partial Slab Patches - Early Opening (72 hour)CW 3230-R7</v>
          </cell>
        </row>
        <row r="127">
          <cell r="K127" t="str">
            <v>B078-72250 mm Concrete Pavement (Type A)m²</v>
          </cell>
        </row>
        <row r="128">
          <cell r="K128" t="str">
            <v>B079-72250 mm Concrete Pavement (Type B)m²</v>
          </cell>
        </row>
        <row r="129">
          <cell r="K129" t="str">
            <v>B080-72250 mm Concrete Pavement (Type C)m²</v>
          </cell>
        </row>
        <row r="130">
          <cell r="K130" t="str">
            <v>B081-72250 mm Concrete Pavement (Type D)m²</v>
          </cell>
        </row>
        <row r="131">
          <cell r="K131" t="str">
            <v>B082-72230 mm Concrete Pavement (Type A)m²</v>
          </cell>
        </row>
        <row r="132">
          <cell r="K132" t="str">
            <v>B083-72230 mm Concrete Pavement (Type B)m²</v>
          </cell>
        </row>
        <row r="133">
          <cell r="K133" t="str">
            <v>B084-72230 mm Concrete Pavement (Type C)m²</v>
          </cell>
        </row>
        <row r="134">
          <cell r="K134" t="str">
            <v>B085-72230 mm Concrete Pavement (Type D)m²</v>
          </cell>
        </row>
        <row r="135">
          <cell r="K135" t="str">
            <v>B086-72200 mm Concrete Pavement (Type A)m²</v>
          </cell>
        </row>
        <row r="136">
          <cell r="K136" t="str">
            <v>B087-72200 mm Concrete Pavement (Type B)m²</v>
          </cell>
        </row>
        <row r="137">
          <cell r="K137" t="str">
            <v>B088-72200 mm Concrete Pavement (Type C)m²</v>
          </cell>
        </row>
        <row r="138">
          <cell r="K138" t="str">
            <v>B089-72200 mm Concrete Pavement (Type D)m²</v>
          </cell>
        </row>
        <row r="139">
          <cell r="K139" t="str">
            <v>B090-72150 mm Concrete Pavement (Type A)m²</v>
          </cell>
        </row>
        <row r="140">
          <cell r="K140" t="str">
            <v>B091-72150 mm Concrete Pavement (Type B)m²</v>
          </cell>
        </row>
        <row r="141">
          <cell r="K141" t="str">
            <v>B092-72150 mm Concrete Pavement (Type C)m²</v>
          </cell>
        </row>
        <row r="142">
          <cell r="K142" t="str">
            <v>B093-72150 mm Concrete Pavement (Type D)m²</v>
          </cell>
        </row>
        <row r="143">
          <cell r="K143" t="str">
            <v>B093APartial Depth Planing of Existing Jointsm²</v>
          </cell>
        </row>
        <row r="144">
          <cell r="K144" t="str">
            <v>B093BAsphalt Patching of Partial Depth Jointsm²</v>
          </cell>
        </row>
        <row r="145">
          <cell r="K145" t="str">
            <v>B094Drilled DowelsCW 3230-R7</v>
          </cell>
        </row>
        <row r="146">
          <cell r="K146" t="str">
            <v>B09519.1 mm Diametereach</v>
          </cell>
        </row>
        <row r="147">
          <cell r="K147" t="str">
            <v>B09628.6 mm Diametereach</v>
          </cell>
        </row>
        <row r="148">
          <cell r="K148" t="str">
            <v>B097Drilled Tie BarsCW 3230-R7</v>
          </cell>
        </row>
        <row r="149">
          <cell r="K149" t="str">
            <v>B09820 M Deformed Tie Bareach</v>
          </cell>
        </row>
        <row r="150">
          <cell r="K150" t="str">
            <v>B09925 M Deformed Tie Bareach</v>
          </cell>
        </row>
        <row r="151">
          <cell r="K151" t="str">
            <v>B100rMiscellaneous Concrete Slab RemovalCW 3235-R9</v>
          </cell>
        </row>
        <row r="152">
          <cell r="K152" t="str">
            <v>B101rMedian Slabm²</v>
          </cell>
        </row>
        <row r="153">
          <cell r="K153" t="str">
            <v>B102rMonolithic Median Slabm²</v>
          </cell>
        </row>
        <row r="154">
          <cell r="K154" t="str">
            <v>B103rSafety Medianm²</v>
          </cell>
        </row>
        <row r="155">
          <cell r="K155" t="str">
            <v>B104r100 mm Sidewalkm²</v>
          </cell>
        </row>
        <row r="156">
          <cell r="K156" t="str">
            <v>B104rA150 mm Reinforced Sidewalkm²</v>
          </cell>
        </row>
        <row r="157">
          <cell r="K157" t="str">
            <v>B105rBullnosem²</v>
          </cell>
        </row>
        <row r="158">
          <cell r="K158" t="str">
            <v>B106rMonolithic Curb and Sidewalkm²</v>
          </cell>
        </row>
        <row r="159">
          <cell r="K159" t="str">
            <v>B107iMiscellaneous Concrete Slab InstallationCW 3235-R9</v>
          </cell>
        </row>
        <row r="160">
          <cell r="K160" t="str">
            <v>B108iMedian SlabSD-227Am²</v>
          </cell>
        </row>
        <row r="161">
          <cell r="K161" t="str">
            <v>B109iMonolithic Median SlabSD-226Am²</v>
          </cell>
        </row>
        <row r="162">
          <cell r="K162" t="str">
            <v>B110iSafety MedianSD-226Bm²</v>
          </cell>
        </row>
        <row r="163">
          <cell r="K163" t="str">
            <v>B111i100 mm SidewalkSD-228Am²</v>
          </cell>
        </row>
        <row r="164">
          <cell r="K164" t="str">
            <v>B111iA150 mm Reinforced Sidewalkm²</v>
          </cell>
        </row>
        <row r="165">
          <cell r="K165" t="str">
            <v>B112iBullnoseSD-227Cm²</v>
          </cell>
        </row>
        <row r="166">
          <cell r="K166" t="str">
            <v>B113iMonolithic Curb and SidewalkSD-228Bm²</v>
          </cell>
        </row>
        <row r="167">
          <cell r="K167" t="str">
            <v>B114rlMiscellaneous Concrete Slab RenewalCW 3235-R9</v>
          </cell>
        </row>
        <row r="168">
          <cell r="K168" t="str">
            <v>B115rlMedian SlabSD-227Am²</v>
          </cell>
        </row>
        <row r="169">
          <cell r="K169" t="str">
            <v>B116rlMonolithic Median SlabSD-226Am²</v>
          </cell>
        </row>
        <row r="170">
          <cell r="K170" t="str">
            <v>B117rlSafety MedianSD-226Bm²</v>
          </cell>
        </row>
        <row r="171">
          <cell r="K171" t="str">
            <v>B118rl100 mm SidewalkSD-228A</v>
          </cell>
        </row>
        <row r="172">
          <cell r="K172" t="str">
            <v>B119rlLess than 5 sq.m.m²</v>
          </cell>
        </row>
        <row r="173">
          <cell r="K173" t="str">
            <v>B120rl5 sq.m. to 20 sq.m.m²</v>
          </cell>
        </row>
        <row r="174">
          <cell r="K174" t="str">
            <v>B121rlGreater than 20 sq.m.m²</v>
          </cell>
        </row>
        <row r="175">
          <cell r="K175" t="str">
            <v>B121rlA150 mm Reinforced Sidewalk</v>
          </cell>
        </row>
        <row r="176">
          <cell r="K176" t="str">
            <v>B121rlBLess than 5 sq.m.m²</v>
          </cell>
        </row>
        <row r="177">
          <cell r="K177" t="str">
            <v>B121rlC5 sq.m. to 20 sq.m.m²</v>
          </cell>
        </row>
        <row r="178">
          <cell r="K178" t="str">
            <v>B121rlDGreater than 20 sq.m.m²</v>
          </cell>
        </row>
        <row r="179">
          <cell r="K179" t="str">
            <v>B122rlBullnoseSD-227Cm²</v>
          </cell>
        </row>
        <row r="180">
          <cell r="K180" t="str">
            <v>B123rlMonolithic Curb and SidewalkSD-228Bm²</v>
          </cell>
        </row>
        <row r="181">
          <cell r="K181" t="str">
            <v>B124Adjustment of Precast Sidewalk BlocksCW 3235-R9m²</v>
          </cell>
        </row>
        <row r="182">
          <cell r="K182" t="str">
            <v>B125Supply of Precast Sidewalk BlocksCW 3235-R9m²</v>
          </cell>
        </row>
        <row r="183">
          <cell r="K183" t="str">
            <v>B125ARemoval of Precast Sidewalk BlocksCW 3235-R9m²</v>
          </cell>
        </row>
        <row r="184">
          <cell r="K184" t="str">
            <v>B126rConcrete Curb RemovalCW 3240-R9</v>
          </cell>
        </row>
        <row r="185">
          <cell r="K185" t="str">
            <v>B127rBarrier ^m</v>
          </cell>
        </row>
        <row r="186">
          <cell r="K186" t="str">
            <v>B128rModified Barrier (Integral)m</v>
          </cell>
        </row>
        <row r="187">
          <cell r="K187" t="str">
            <v>B129rCurb and Gutterm</v>
          </cell>
        </row>
        <row r="188">
          <cell r="K188" t="str">
            <v>B130rMountable Curbm</v>
          </cell>
        </row>
        <row r="189">
          <cell r="K189" t="str">
            <v>B131rLip CurbSD-202Cm</v>
          </cell>
        </row>
        <row r="190">
          <cell r="K190" t="str">
            <v>B132rCurb Rampm</v>
          </cell>
        </row>
        <row r="191">
          <cell r="K191" t="str">
            <v>B133rSafety Curbm</v>
          </cell>
        </row>
        <row r="192">
          <cell r="K192" t="str">
            <v>B134rSplash Strip ^m</v>
          </cell>
        </row>
        <row r="193">
          <cell r="K193" t="str">
            <v>B135iConcrete Curb InstallationCW 3240-R9</v>
          </cell>
        </row>
        <row r="194">
          <cell r="K194" t="str">
            <v>B136iBarrier (^ mm reveal ht, Dowelled)SD-205m</v>
          </cell>
        </row>
        <row r="195">
          <cell r="K195" t="str">
            <v>B137iBarrier (^ mm reveal ht, Separate)SD-203Am</v>
          </cell>
        </row>
        <row r="196">
          <cell r="K196" t="str">
            <v>B138iBarrier (^ mm reveal ht, Integral)SD-204m</v>
          </cell>
        </row>
        <row r="197">
          <cell r="K197" t="str">
            <v>B139iModified Barrier (^ mm reveal ht, Dowelled)SD-203Bm</v>
          </cell>
        </row>
        <row r="198">
          <cell r="K198" t="str">
            <v>B140iModified Barrier (^ mm reveal ht, Integral)SD-203Bm</v>
          </cell>
        </row>
        <row r="199">
          <cell r="K199" t="str">
            <v>B141iMountable Curb (^ mm reveal ht, Integral)SD-201m</v>
          </cell>
        </row>
        <row r="200">
          <cell r="K200" t="str">
            <v>B142iCurb and Gutter (^ mm reveal ht, Barrier, Integral, 600 mm width, 150 mm Plain Concrete Pavement)SD-200m</v>
          </cell>
        </row>
        <row r="201">
          <cell r="K201" t="str">
            <v>B143iCurb and Gutter ( ^ mm reveal ht, Modified Barrier, Integral, 600 mm width, 150 mm Plain Concrete Pavement)SD-200 SD-203Bm</v>
          </cell>
        </row>
        <row r="202">
          <cell r="K202" t="str">
            <v>B144iCurb and Gutter ( 40 mm reveal ht, Lip Curb, Integral, 600 mm width, 150 mm Plain Concrete Pavement)SD-200m</v>
          </cell>
        </row>
        <row r="203">
          <cell r="K203" t="str">
            <v>B145iCurb and Gutter ( 10-15 mm reveal ht, Curb Ramp, Integral, 600 mm width, 150 mm Plain Concrete Pavement)SD-200m</v>
          </cell>
        </row>
        <row r="204">
          <cell r="K204" t="str">
            <v>B146iLip Curb (125 mm reveal ht, Integral)m</v>
          </cell>
        </row>
        <row r="205">
          <cell r="K205" t="str">
            <v>B147iLip Curb (75 mm reveal ht, Integral)SD-202Am</v>
          </cell>
        </row>
        <row r="206">
          <cell r="K206" t="str">
            <v>B148iLip Curb (40 mm reveal ht, Integral)SD-202Bm</v>
          </cell>
        </row>
        <row r="207">
          <cell r="K207" t="str">
            <v>B149iModified Lip Curb (^ mm reveal ht, Dowelled)SD-202Cm</v>
          </cell>
        </row>
        <row r="208">
          <cell r="K208" t="str">
            <v>B150iCurb Ramp (10-15 mm reveal ht, Integral)SD-229A,B,Cm</v>
          </cell>
        </row>
        <row r="209">
          <cell r="K209" t="str">
            <v>B184iCurb Ramp (10-15 mm reveal ht, Monolithic)SD-229A,B,Cm</v>
          </cell>
        </row>
        <row r="210">
          <cell r="K210" t="str">
            <v>B151iSafety Curb (330 mm reveal ht)SD-206Bm</v>
          </cell>
        </row>
        <row r="211">
          <cell r="K211" t="str">
            <v>B152Pay Item Removed</v>
          </cell>
        </row>
        <row r="212">
          <cell r="K212" t="str">
            <v>B153Pay Item Removed</v>
          </cell>
        </row>
        <row r="213">
          <cell r="K213" t="str">
            <v>B210iSplash Strip (180 mm reveal ht, Monolithic Barrier Curb, 750 mm width)SD-223Am</v>
          </cell>
        </row>
        <row r="214">
          <cell r="K214" t="str">
            <v>B211iSplash Strip (150 mm reveal ht, Monolithic Barrier Curb, 750 mm width)SD-223Am</v>
          </cell>
        </row>
        <row r="215">
          <cell r="K215" t="str">
            <v>B212iSplash Strip (150 mm reveal ht, Monolithic Modified Barrier Curb, 750 mm width)SD-223Am</v>
          </cell>
        </row>
        <row r="216">
          <cell r="K216" t="str">
            <v>B213iSplash Strip, ( Separate, 600 mm width)SD-223Bm</v>
          </cell>
        </row>
        <row r="217">
          <cell r="K217" t="str">
            <v>B154rlConcrete Curb RenewalCW 3240-R9</v>
          </cell>
        </row>
        <row r="218">
          <cell r="K218" t="str">
            <v>B155rlBarrier (^ mm reveal ht, Dowelled)SD-205,SD-206A</v>
          </cell>
        </row>
        <row r="219">
          <cell r="K219" t="str">
            <v>B156rlLess than 3 mm</v>
          </cell>
        </row>
        <row r="220">
          <cell r="K220" t="str">
            <v>B157rl3 m to 30 mm</v>
          </cell>
        </row>
        <row r="221">
          <cell r="K221" t="str">
            <v>B158rlGreater than 30 mm</v>
          </cell>
        </row>
        <row r="222">
          <cell r="K222" t="str">
            <v>B159rlBarrier (^ mm reveal ht, Separate)SD-203A</v>
          </cell>
        </row>
        <row r="223">
          <cell r="K223" t="str">
            <v>B160rlLess than 3 mm</v>
          </cell>
        </row>
        <row r="224">
          <cell r="K224" t="str">
            <v>B161rl3 m to 30 mm</v>
          </cell>
        </row>
        <row r="225">
          <cell r="K225" t="str">
            <v>B162rlGreater than 30 mm</v>
          </cell>
        </row>
        <row r="226">
          <cell r="K226" t="str">
            <v>B163rlBarrier (^ mm reveal ht, Integral)SD-204</v>
          </cell>
        </row>
        <row r="227">
          <cell r="K227" t="str">
            <v>B164rlLess than 3 mm</v>
          </cell>
        </row>
        <row r="228">
          <cell r="K228" t="str">
            <v>B165rl3 m to 30 mm</v>
          </cell>
        </row>
        <row r="229">
          <cell r="K229" t="str">
            <v>B166rlGreater than 30 mm</v>
          </cell>
        </row>
        <row r="230">
          <cell r="K230" t="str">
            <v>B167rlModified Barrier (^ mm reveal ht, Dowelled)SD-203Bm</v>
          </cell>
        </row>
        <row r="231">
          <cell r="K231" t="str">
            <v>B168rlModified Barrier (^ mm reveal ht Integral)SD-203Bm</v>
          </cell>
        </row>
        <row r="232">
          <cell r="K232" t="str">
            <v>B169rlMountable Curb (^ mm reveal ht Integral)SD-201m</v>
          </cell>
        </row>
        <row r="233">
          <cell r="K233" t="str">
            <v>B170rlCurb and Gutter (^ mm reveal ht, Barrier, Integral, 600 mm width, 150 mm Plain Concrete Pavement)SD-200</v>
          </cell>
        </row>
        <row r="234">
          <cell r="K234" t="str">
            <v>B171rlLess than 3 mm</v>
          </cell>
        </row>
        <row r="235">
          <cell r="K235" t="str">
            <v>B172rl3 m to 30 mm</v>
          </cell>
        </row>
        <row r="236">
          <cell r="K236" t="str">
            <v>B173rlGreater than 30 mm</v>
          </cell>
        </row>
        <row r="237">
          <cell r="K237" t="str">
            <v>B174rlCurb and Gutter (^ mm reveal ht, Modified Barrier, Integral, - 600 mm width, 150 mm Plain Concrete Pavement)SD-200 SD-203B</v>
          </cell>
        </row>
        <row r="238">
          <cell r="K238" t="str">
            <v>B175rlLess than 3 mm</v>
          </cell>
        </row>
        <row r="239">
          <cell r="K239" t="str">
            <v>B176rl3 m to 30 mm</v>
          </cell>
        </row>
        <row r="240">
          <cell r="K240" t="str">
            <v>B177rlGreater than 30 mm</v>
          </cell>
        </row>
        <row r="241">
          <cell r="K241" t="str">
            <v>B178rlCurb and Gutter (^ mm reveal ht, Lip Curb, Integral, 600 mm width, 150 mm Plain Concrete Pavement)SD-200</v>
          </cell>
        </row>
        <row r="242">
          <cell r="K242" t="str">
            <v>B179rlLess than 3 mm</v>
          </cell>
        </row>
        <row r="243">
          <cell r="K243" t="str">
            <v>B180rl3 m to 30 mm</v>
          </cell>
        </row>
        <row r="244">
          <cell r="K244" t="str">
            <v>B181rlGreater than 30 mm</v>
          </cell>
        </row>
        <row r="245">
          <cell r="K245" t="str">
            <v>B182rlLip Curb (40 mm reveal ht, Integral)SD-202Bm</v>
          </cell>
        </row>
        <row r="246">
          <cell r="K246" t="str">
            <v>B183rlModified Lip Curb (^ mm reveal ht, Dowelled)SD-202Cm</v>
          </cell>
        </row>
        <row r="247">
          <cell r="K247" t="str">
            <v>B184rlCurb Ramp (10-15 mm reveal ht, Integral)SD-229C,Dm</v>
          </cell>
        </row>
        <row r="248">
          <cell r="K248" t="str">
            <v>B214rlCurb Ramp (10-15 mm reveal ht, Monolithic)SD-229C,Dm</v>
          </cell>
        </row>
        <row r="249">
          <cell r="K249" t="str">
            <v>B185rlSafety Curb (^ mm reveal ht)SD-206Bm</v>
          </cell>
        </row>
        <row r="250">
          <cell r="K250" t="str">
            <v>B215rlSplash Strip (180 mm reveal ht, Monolithic Barrier Curb, 750 mm width)SD-223Am</v>
          </cell>
        </row>
        <row r="251">
          <cell r="K251" t="str">
            <v>B216rlSplash Strip (150 mm reveal ht, Monolithic Barrier Curb, 750 mm width)SD-223Am</v>
          </cell>
        </row>
        <row r="252">
          <cell r="K252" t="str">
            <v>B217rlSplash Strip (150 mm reveal ht, Monolithic Modified Barrier Curb, 750 mm width)SD-223Am</v>
          </cell>
        </row>
        <row r="253">
          <cell r="K253" t="str">
            <v>B218rlSplash Strip, ( Separate, 600 mm width)SD-223Bm</v>
          </cell>
        </row>
        <row r="254">
          <cell r="K254" t="str">
            <v>B186rlSplash Strip (^mm reveal ht, Barrier Curb, Integral, 600 mm width)SD-227Bm</v>
          </cell>
        </row>
        <row r="255">
          <cell r="K255" t="str">
            <v>B187rlSplash Strip (^mm reveal ht, Modified Barrier Curb, Integral, 600 mm width)SD-227B SD-203Bm</v>
          </cell>
        </row>
        <row r="256">
          <cell r="K256" t="str">
            <v>B188Supply and Installation of Dowel AssembliesCW 3310-R14m</v>
          </cell>
        </row>
        <row r="257">
          <cell r="K257" t="str">
            <v>B189Regrading Existing Interlocking Paving StonesCW 3330-R5m²</v>
          </cell>
        </row>
        <row r="258">
          <cell r="K258" t="str">
            <v>B190Construction of Asphaltic Concrete OverlayCW 3410-R9</v>
          </cell>
        </row>
        <row r="259">
          <cell r="K259" t="str">
            <v>B191Main Line Paving</v>
          </cell>
        </row>
        <row r="260">
          <cell r="K260" t="str">
            <v>B193Type IAtonne</v>
          </cell>
        </row>
        <row r="261">
          <cell r="K261" t="str">
            <v>B192Type Itonne</v>
          </cell>
        </row>
        <row r="262">
          <cell r="K262" t="str">
            <v>B194Tie-ins and Approaches</v>
          </cell>
        </row>
        <row r="263">
          <cell r="K263" t="str">
            <v>B195Type IAtonne</v>
          </cell>
        </row>
        <row r="264">
          <cell r="K264" t="str">
            <v>B196Type Itonne</v>
          </cell>
        </row>
        <row r="265">
          <cell r="K265" t="str">
            <v>B197Type IItonne</v>
          </cell>
        </row>
        <row r="266">
          <cell r="K266" t="str">
            <v>B198Construction of Asphaltic Concrete Base Course (Type III)CW 3410-R9tonne</v>
          </cell>
        </row>
        <row r="267">
          <cell r="K267" t="str">
            <v>B199Construction of Asphalt PatchesCW 3410-R9m²</v>
          </cell>
        </row>
        <row r="268">
          <cell r="K268" t="str">
            <v>B200Planing of PavementCW 3450-R5</v>
          </cell>
        </row>
        <row r="269">
          <cell r="K269" t="str">
            <v>B2010 - 50 mm Depth (Asphalt)m²</v>
          </cell>
        </row>
        <row r="270">
          <cell r="K270" t="str">
            <v>B20250 - 100 mm Depth (Asphalt)m²</v>
          </cell>
        </row>
        <row r="271">
          <cell r="K271" t="str">
            <v>B2030 - 50 mm Depth (Concrete)m²</v>
          </cell>
        </row>
        <row r="272">
          <cell r="K272" t="str">
            <v>B20450 - 100 mm Depth (Concrete)m²</v>
          </cell>
        </row>
        <row r="273">
          <cell r="K273" t="str">
            <v>B205Moisture Barrier/Stress Absorption Geotextile Fabricm²</v>
          </cell>
        </row>
        <row r="274">
          <cell r="K274" t="str">
            <v>B206Pavement Repair Fabricm²</v>
          </cell>
        </row>
        <row r="275">
          <cell r="K275" t="str">
            <v>B207Pavement Patchingm²</v>
          </cell>
        </row>
        <row r="276">
          <cell r="K276" t="str">
            <v>B208Crack and Seating Pavementm²</v>
          </cell>
        </row>
        <row r="277">
          <cell r="K277" t="str">
            <v>B209Partial Depth Saw-Cuttingm</v>
          </cell>
        </row>
        <row r="278">
          <cell r="K278" t="str">
            <v>B219Detectable Warning Surface Tiles</v>
          </cell>
        </row>
        <row r="279">
          <cell r="K279" t="str">
            <v>B220300 mm X 300 mmeach</v>
          </cell>
        </row>
        <row r="280">
          <cell r="K280" t="str">
            <v>B221610 mm X 1220 mmeach</v>
          </cell>
        </row>
        <row r="281">
          <cell r="K281" t="str">
            <v>B221LAST USED CODE FOR SECTION</v>
          </cell>
        </row>
        <row r="282">
          <cell r="K282" t="str">
            <v>ROADWORK - NEW CONSTRUCTION</v>
          </cell>
        </row>
        <row r="283">
          <cell r="K283" t="str">
            <v>C001Concrete Pavements, Median Slabs, Bull-noses, and Safety MediansCW 3310-R14</v>
          </cell>
        </row>
        <row r="284">
          <cell r="K284" t="str">
            <v>C002Construction of 250 mm Concrete Pavement (Reinforced)m²</v>
          </cell>
        </row>
        <row r="285">
          <cell r="K285" t="str">
            <v>C003Pay Item Removed</v>
          </cell>
        </row>
        <row r="286">
          <cell r="K286" t="str">
            <v>C004Construction of 250 mm Concrete Pavement (Plain-Dowelled)m²</v>
          </cell>
        </row>
        <row r="287">
          <cell r="K287" t="str">
            <v>C005Construction of 230 mm Concrete Pavement (Reinforced)m²</v>
          </cell>
        </row>
        <row r="288">
          <cell r="K288" t="str">
            <v>C006Pay Item Removed</v>
          </cell>
        </row>
        <row r="289">
          <cell r="K289" t="str">
            <v>C007Construction of 230 mm Concrete Pavement (Plain-Dowelled)m²</v>
          </cell>
        </row>
        <row r="290">
          <cell r="K290" t="str">
            <v>C008Construction of 200 mm Concrete Pavement (Reinforced)m²</v>
          </cell>
        </row>
        <row r="291">
          <cell r="K291" t="str">
            <v>C009Pay Item Removed</v>
          </cell>
        </row>
        <row r="292">
          <cell r="K292" t="str">
            <v>C010Construction of 200 mm Concrete Pavement (Plain-Dowelled)m²</v>
          </cell>
        </row>
        <row r="293">
          <cell r="K293" t="str">
            <v>C011Construction of 150 mm Concrete Pavement (Reinforced)m²</v>
          </cell>
        </row>
        <row r="294">
          <cell r="K294" t="str">
            <v>C012Pay Item Removed</v>
          </cell>
        </row>
        <row r="295">
          <cell r="K295" t="str">
            <v>C013Construction of 150 mm Concrete Pavement (Plain-Dowelled)m²</v>
          </cell>
        </row>
        <row r="296">
          <cell r="K296" t="str">
            <v>C014Construction of Concrete Median SlabsSD-227Am²</v>
          </cell>
        </row>
        <row r="297">
          <cell r="K297" t="str">
            <v>C015Construction of Monolithic Concrete Median SlabsSD-226Am²</v>
          </cell>
        </row>
        <row r="298">
          <cell r="K298" t="str">
            <v>C016Construction of Concrete Safety MediansSD-226Bm²</v>
          </cell>
        </row>
        <row r="299">
          <cell r="K299" t="str">
            <v>C017Construction of Monolithic Curb and SidewalkSD-228Bm²</v>
          </cell>
        </row>
        <row r="300">
          <cell r="K300" t="str">
            <v>C018Construction of Monolithic Concrete Bull-nosesSD-227Cm²</v>
          </cell>
        </row>
        <row r="301">
          <cell r="K301" t="str">
            <v>C019Concrete Pavements for Early OpeningCW 3310-R14</v>
          </cell>
        </row>
        <row r="302">
          <cell r="K302" t="str">
            <v>C020Construction of 250 mm Concrete Pavement for Early Opening ^ (Reinforced)m²</v>
          </cell>
        </row>
        <row r="303">
          <cell r="K303" t="str">
            <v>C021Pay Item Removed</v>
          </cell>
        </row>
        <row r="304">
          <cell r="K304" t="str">
            <v>C022Construction of 250 mm Concrete Pavement for Early Opening ^ (Plain-Dowelled)m²</v>
          </cell>
        </row>
        <row r="305">
          <cell r="K305" t="str">
            <v>C023Construction of 230 mm Concrete Pavement for Early Opening ^ (Reinforced)m²</v>
          </cell>
        </row>
        <row r="306">
          <cell r="K306" t="str">
            <v>C024Pay Item Removed</v>
          </cell>
        </row>
        <row r="307">
          <cell r="K307" t="str">
            <v>C025Construction of 230 mm Concrete Pavement for Early Opening ^ (Plain-Dowelled)m²</v>
          </cell>
        </row>
        <row r="308">
          <cell r="K308" t="str">
            <v>C026Construction of 200 mm Concrete Pavement for Early Opening ^ (Reinforced)m²</v>
          </cell>
        </row>
        <row r="309">
          <cell r="K309" t="str">
            <v>C027Pay Item Removed</v>
          </cell>
        </row>
        <row r="310">
          <cell r="K310" t="str">
            <v>C028Construction of 200 mm Concrete Pavement for Early Opening ^ (Plain-Dowelled)m²</v>
          </cell>
        </row>
        <row r="311">
          <cell r="K311" t="str">
            <v>C029Construction of 150 mm Concrete Pavement for Early Opening ^ (Reinforced)m²</v>
          </cell>
        </row>
        <row r="312">
          <cell r="K312" t="str">
            <v>C030Pay Item Removed</v>
          </cell>
        </row>
        <row r="313">
          <cell r="K313" t="str">
            <v>C031Construction of 150 mm Concrete Pavement for Early Opening ^ (Plain-Dowelled)m²</v>
          </cell>
        </row>
        <row r="314">
          <cell r="K314" t="str">
            <v>C032Concrete Curbs, Curb and Gutter, and Splash StripsCW 3310-R14</v>
          </cell>
        </row>
        <row r="315">
          <cell r="K315" t="str">
            <v>C033Construction of Barrier (^ mm ht, Dowelled)SD-205m</v>
          </cell>
        </row>
        <row r="316">
          <cell r="K316" t="str">
            <v>C034Construction of Barrier (^ mm ht, Separate)SD-203Am</v>
          </cell>
        </row>
        <row r="317">
          <cell r="K317" t="str">
            <v>C035Construction of Barrier (^ mm ht, Integral)SD-204m</v>
          </cell>
        </row>
        <row r="318">
          <cell r="K318" t="str">
            <v>C036Construction of Modified Barrier (^ mm ht, Dowelled)SD-203Bm</v>
          </cell>
        </row>
        <row r="319">
          <cell r="K319" t="str">
            <v>C037Construction of Modified Barrier (^ mm ht, Integral)SD-203Bm</v>
          </cell>
        </row>
        <row r="320">
          <cell r="K320" t="str">
            <v>C038Construction of Curb and Gutter (^mm ht, Barrier, Integral, 600 mm width, 150 mm Plain Concrete Pavement)SD-200m</v>
          </cell>
        </row>
        <row r="321">
          <cell r="K321" t="str">
            <v>C039Construction of Curb and Gutter ( ^mm ht, Modified Barrier, Integral, 600 mm width, 150 mm Plain Concrete Pavement)SD-200 SD-203Bm</v>
          </cell>
        </row>
        <row r="322">
          <cell r="K322" t="str">
            <v>C040Construction of Curb and Gutter ( 40 mm ht, Lip Curb, Integral, 600 mm width, 150 mm Plain Concrete Pavement)SD-200 SD-202Bm</v>
          </cell>
        </row>
        <row r="323">
          <cell r="K323" t="str">
            <v>C041Construction of Curb and Gutter (10-15 mm ht, Curb Ramp, Integral, 600 mm width, 150 mm Plain Concrete Pavement)SD-200 SD-229Em</v>
          </cell>
        </row>
        <row r="324">
          <cell r="K324" t="str">
            <v>C042Construction of Mountable Curb ^ (Integral)SD-201m</v>
          </cell>
        </row>
        <row r="325">
          <cell r="K325" t="str">
            <v>C043Construction of Lip Curb (125 mm ht, Integral)m</v>
          </cell>
        </row>
        <row r="326">
          <cell r="K326" t="str">
            <v>C044Construction of Lip Curb (75 mm ht, Integral)SD-202Am</v>
          </cell>
        </row>
        <row r="327">
          <cell r="K327" t="str">
            <v>C045Construction of Lip Curb (40 mm ht, Integral)SD-202Bm</v>
          </cell>
        </row>
        <row r="328">
          <cell r="K328" t="str">
            <v>C046Construction of Curb Ramp (10-15 mm ht, Integral)SD-229Cm</v>
          </cell>
        </row>
        <row r="329">
          <cell r="K329" t="str">
            <v>C065Construction of Curb Ramp (10-15 mm ht, Monolithic)SD-229Cm</v>
          </cell>
        </row>
        <row r="330">
          <cell r="K330" t="str">
            <v>C047Construction of Safety Curb (^ mm ht)SD-206Bm</v>
          </cell>
        </row>
        <row r="331">
          <cell r="K331" t="str">
            <v>C066Construction of Splash Strip (180 mm ht, Monolithic Barrier Curb, 750 mm width)SD-223Am</v>
          </cell>
        </row>
        <row r="332">
          <cell r="K332" t="str">
            <v>C067Construction of Splash Strip (180 mm ht, Monolithic Modified Barrier Curb, 750 mm width)SD-223Am</v>
          </cell>
        </row>
        <row r="333">
          <cell r="K333" t="str">
            <v>C068Construction of Splash Strip, ( Separate, 600 mm width)SD-223Bm</v>
          </cell>
        </row>
        <row r="334">
          <cell r="K334" t="str">
            <v>C048Pay Item Removed</v>
          </cell>
        </row>
        <row r="335">
          <cell r="K335" t="str">
            <v>C049Pay Item Removed</v>
          </cell>
        </row>
        <row r="336">
          <cell r="K336" t="str">
            <v>C050Supply and Installation of Dowel AssembliesCW 3310-R14m</v>
          </cell>
        </row>
        <row r="337">
          <cell r="K337" t="str">
            <v>C051100 mm Concrete SidewalkCW 3325-R5m²</v>
          </cell>
        </row>
        <row r="338">
          <cell r="K338" t="str">
            <v>C052Interlocking Paving StonesCW 3330-R5m²</v>
          </cell>
        </row>
        <row r="339">
          <cell r="K339" t="str">
            <v>C053Supplying and Placing Limestone Sub-baseCW 3330-R5tonne</v>
          </cell>
        </row>
        <row r="340">
          <cell r="K340" t="str">
            <v>C054AInterlocking Paving StonesCW 3335-R1m²</v>
          </cell>
        </row>
        <row r="341">
          <cell r="K341" t="str">
            <v>C054Lean Concrete BaseCW 3335-R1m²</v>
          </cell>
        </row>
        <row r="342">
          <cell r="K342" t="str">
            <v>C055Construction of Asphaltic Concrete PavementsCW 3410-R9</v>
          </cell>
        </row>
        <row r="343">
          <cell r="K343" t="str">
            <v>C056Main Line Paving</v>
          </cell>
        </row>
        <row r="344">
          <cell r="K344" t="str">
            <v>C058Type IAtonne</v>
          </cell>
        </row>
        <row r="345">
          <cell r="K345" t="str">
            <v>C057Type Itonne</v>
          </cell>
        </row>
        <row r="346">
          <cell r="K346" t="str">
            <v>C059Tie-ins and Approaches</v>
          </cell>
        </row>
        <row r="347">
          <cell r="K347" t="str">
            <v>C060Type IAtonne</v>
          </cell>
        </row>
        <row r="348">
          <cell r="K348" t="str">
            <v>C061Type Itonne</v>
          </cell>
        </row>
        <row r="349">
          <cell r="K349" t="str">
            <v>C062Type IItonne</v>
          </cell>
        </row>
        <row r="350">
          <cell r="K350" t="str">
            <v>C063Construction of Asphaltic Concrete Base Course (Type III)CW 3410-R9tonne</v>
          </cell>
        </row>
        <row r="351">
          <cell r="K351" t="str">
            <v>C064Construction of Asphalt PatchesCW 3410-R9m²</v>
          </cell>
        </row>
        <row r="352">
          <cell r="K352" t="str">
            <v>C068LAST USED CODE FOR SECTION</v>
          </cell>
        </row>
        <row r="353">
          <cell r="K353" t="str">
            <v>JOINT AND CRACK SEALING</v>
          </cell>
        </row>
        <row r="354">
          <cell r="K354" t="str">
            <v>D001Joint SealingCW 3250-R7m</v>
          </cell>
        </row>
        <row r="355">
          <cell r="K355" t="str">
            <v>D002Crack SealingCW 3250-R7</v>
          </cell>
        </row>
        <row r="356">
          <cell r="K356" t="str">
            <v>D0032 mm to 10 mm Widem</v>
          </cell>
        </row>
        <row r="357">
          <cell r="K357" t="str">
            <v>D004&gt;10 mm to 25 mm Widem</v>
          </cell>
        </row>
        <row r="358">
          <cell r="K358" t="str">
            <v>D005Longitudinal Joint &amp; Crack Filling ( &gt; 25 mm in width )CW 3250-R7m</v>
          </cell>
        </row>
        <row r="359">
          <cell r="K359" t="str">
            <v>D006Reflective Crack MaintenanceCW 3250-R7m</v>
          </cell>
        </row>
        <row r="360">
          <cell r="K360" t="str">
            <v>D006LAST USED CODE FOR SECTION</v>
          </cell>
        </row>
        <row r="361">
          <cell r="K361" t="str">
            <v>ASSOCIATED DRAINAGE AND UNDERGROUND WORKS</v>
          </cell>
        </row>
        <row r="362">
          <cell r="K362" t="str">
            <v>E001Pay Item Removed</v>
          </cell>
        </row>
        <row r="363">
          <cell r="K363" t="str">
            <v>E002Pay Item Removed</v>
          </cell>
        </row>
        <row r="364">
          <cell r="K364" t="str">
            <v>E003Catch BasinCW 2130-R12</v>
          </cell>
        </row>
        <row r="365">
          <cell r="K365" t="str">
            <v>E004SD-024, ^ mm deepeach</v>
          </cell>
        </row>
        <row r="366">
          <cell r="K366" t="str">
            <v>E005SD-025, ^ mm deepeach</v>
          </cell>
        </row>
        <row r="367">
          <cell r="K367" t="str">
            <v>E006Catch PitCW 2130-R12</v>
          </cell>
        </row>
        <row r="368">
          <cell r="K368" t="str">
            <v>E007SD-023each</v>
          </cell>
        </row>
        <row r="369">
          <cell r="K369" t="str">
            <v>E007ARemove and Replace Existing Catch BasinCW 2130-R12</v>
          </cell>
        </row>
        <row r="370">
          <cell r="K370" t="str">
            <v>E007BSD-024each</v>
          </cell>
        </row>
        <row r="371">
          <cell r="K371" t="str">
            <v>E007CSD-025each</v>
          </cell>
        </row>
        <row r="372">
          <cell r="K372" t="str">
            <v>E007DRemove and Replace Existing Catch PitCW 2130-R12</v>
          </cell>
        </row>
        <row r="373">
          <cell r="K373" t="str">
            <v>E007ESD-023each</v>
          </cell>
        </row>
        <row r="374">
          <cell r="K374" t="str">
            <v>E008Sewer ServiceCW 2130-R12</v>
          </cell>
        </row>
        <row r="375">
          <cell r="K375" t="str">
            <v>E009^ mm, ^</v>
          </cell>
        </row>
        <row r="376">
          <cell r="K376" t="str">
            <v>E010In a Trench, Class ^ Type ^ Bedding, Class 2 Backfillm</v>
          </cell>
        </row>
        <row r="377">
          <cell r="K377" t="str">
            <v>E011Trenchless Installation, Class ^ Type ^ Bedding, Class ^ Backfillm</v>
          </cell>
        </row>
        <row r="378">
          <cell r="K378" t="str">
            <v>E012Drainage Connection PipeCW 2130-R12m</v>
          </cell>
        </row>
        <row r="379">
          <cell r="K379" t="str">
            <v>E013Sewer Service RisersCW 2130-R12</v>
          </cell>
        </row>
        <row r="380">
          <cell r="K380" t="str">
            <v>E014^ mm</v>
          </cell>
        </row>
        <row r="381">
          <cell r="K381" t="str">
            <v>E015SD-014vert m</v>
          </cell>
        </row>
        <row r="382">
          <cell r="K382" t="str">
            <v>E016SD-015vert m</v>
          </cell>
        </row>
        <row r="383">
          <cell r="K383" t="str">
            <v>E017Sewer Repair - Up to 3.0 Meters LongCW 2130-R12</v>
          </cell>
        </row>
        <row r="384">
          <cell r="K384" t="str">
            <v>E018^ mm</v>
          </cell>
        </row>
        <row r="385">
          <cell r="K385" t="str">
            <v>E019Class ^ Backfilleach</v>
          </cell>
        </row>
        <row r="386">
          <cell r="K386" t="str">
            <v>E020Sewer Repair - In Addition to First 3.0 MetersCW 2130-R12</v>
          </cell>
        </row>
        <row r="387">
          <cell r="K387" t="str">
            <v>E021^ mm</v>
          </cell>
        </row>
        <row r="388">
          <cell r="K388" t="str">
            <v>E022Class ^ Backfillm</v>
          </cell>
        </row>
        <row r="389">
          <cell r="K389" t="str">
            <v>E023Replacing Existing Manhole and Catch Basin Frames &amp; CoversCW 2130-R12</v>
          </cell>
        </row>
        <row r="390">
          <cell r="K390" t="str">
            <v>E024AP-004 - Standard Frame for Manhole and Catch Basineach</v>
          </cell>
        </row>
        <row r="391">
          <cell r="K391" t="str">
            <v>E025AP-005 - Standard Solid Cover for Standard Frameeach</v>
          </cell>
        </row>
        <row r="392">
          <cell r="K392" t="str">
            <v>E026AP-006 - Standard Grated Cover for Standard Frameeach</v>
          </cell>
        </row>
        <row r="393">
          <cell r="K393" t="str">
            <v>E027Pay Item Removed</v>
          </cell>
        </row>
        <row r="394">
          <cell r="K394" t="str">
            <v>E028AP-008 - Barrier Curb and Gutter Inlet Frame and Boxeach</v>
          </cell>
        </row>
        <row r="395">
          <cell r="K395" t="str">
            <v>E029AP-009 - Barrier Curb and Gutter Inlet Covereach</v>
          </cell>
        </row>
        <row r="396">
          <cell r="K396" t="str">
            <v>E030Pay Item Removed</v>
          </cell>
        </row>
        <row r="397">
          <cell r="K397" t="str">
            <v>E031AP-011 - Mountable Curb and Gutter Inleteach</v>
          </cell>
        </row>
        <row r="398">
          <cell r="K398" t="str">
            <v>E032Connecting to Existing ManholeCW 2130-R12</v>
          </cell>
        </row>
        <row r="399">
          <cell r="K399" t="str">
            <v>E033^ mm Catch Basin Leadeach</v>
          </cell>
        </row>
        <row r="400">
          <cell r="K400" t="str">
            <v>E034Connecting to Existing Catch BasinCW 2130-R12</v>
          </cell>
        </row>
        <row r="401">
          <cell r="K401" t="str">
            <v>E035^ mm Drainage Connection Pipeeach</v>
          </cell>
        </row>
        <row r="402">
          <cell r="K402" t="str">
            <v>E035AConnecting to Existing Catch PitCW 2130-R12</v>
          </cell>
        </row>
        <row r="403">
          <cell r="K403" t="str">
            <v>E035B^ mm Drainage Connection Inlet Pipeeach</v>
          </cell>
        </row>
        <row r="404">
          <cell r="K404" t="str">
            <v>E035CConnecting to Existing Inlet BoxCW 2130-R12</v>
          </cell>
        </row>
        <row r="405">
          <cell r="K405" t="str">
            <v>E035D^ mm Drainage Connection Inlet Pipeeach</v>
          </cell>
        </row>
        <row r="406">
          <cell r="K406" t="str">
            <v>E036Connecting to Existing SewerCW 2130-R12</v>
          </cell>
        </row>
        <row r="407">
          <cell r="K407" t="str">
            <v>E037^ mm (Type ^) Connecting Pipe</v>
          </cell>
        </row>
        <row r="408">
          <cell r="K408" t="str">
            <v>E038Connecting to 300 mm (Type ^ ) Sewereach</v>
          </cell>
        </row>
        <row r="409">
          <cell r="K409" t="str">
            <v>E039Connecting to 375 mm (Type ^ ) Sewereach</v>
          </cell>
        </row>
        <row r="410">
          <cell r="K410" t="str">
            <v>E040Connecting to 450 mm (Type ^) Sewereach</v>
          </cell>
        </row>
        <row r="411">
          <cell r="K411" t="str">
            <v>E041Connecting to 525 mm (Type ^) Sewereach</v>
          </cell>
        </row>
        <row r="412">
          <cell r="K412" t="str">
            <v>E042Connecting New Sewer Service to Existing Sewer ServiceCW 2130-R12</v>
          </cell>
        </row>
        <row r="413">
          <cell r="K413" t="str">
            <v>E043^ mmeach</v>
          </cell>
        </row>
        <row r="414">
          <cell r="K414" t="str">
            <v>E044Abandoning Existing Catch BasinsCW 2130-R12each</v>
          </cell>
        </row>
        <row r="415">
          <cell r="K415" t="str">
            <v>E045Abandoning Existing Catch PitCW 2130-R12each</v>
          </cell>
        </row>
        <row r="416">
          <cell r="K416" t="str">
            <v>E046Removal of Existing Catch BasinsCW 2130-R12each</v>
          </cell>
        </row>
        <row r="417">
          <cell r="K417" t="str">
            <v>E047Removal of Existing Catch PitCW 2130-R12each</v>
          </cell>
        </row>
        <row r="418">
          <cell r="K418" t="str">
            <v>E048Relocation of Existing Catch BasinsCW 2130-R12each</v>
          </cell>
        </row>
        <row r="419">
          <cell r="K419" t="str">
            <v>E049Relocation of Existing Catch PitCW 2130-R12each</v>
          </cell>
        </row>
        <row r="420">
          <cell r="K420" t="str">
            <v>E050Abandoning Existing Drainage InletsCW 2130-R12each</v>
          </cell>
        </row>
        <row r="421">
          <cell r="K421" t="str">
            <v>E050ACatch Basin CleaningCW 2140-R3each</v>
          </cell>
        </row>
        <row r="422">
          <cell r="K422" t="str">
            <v>E051Installation of SubdrainsCW 3120-R4m</v>
          </cell>
        </row>
        <row r="423">
          <cell r="K423" t="str">
            <v>E052sCorrugated Steel Pipe - SupplyCW 3610-R3</v>
          </cell>
        </row>
        <row r="424">
          <cell r="K424" t="str">
            <v>E053s(250 mm, ^ ^ gauge)m</v>
          </cell>
        </row>
        <row r="425">
          <cell r="K425" t="str">
            <v>E054s(375 mm,^ gauge)m</v>
          </cell>
        </row>
        <row r="426">
          <cell r="K426" t="str">
            <v>E055s(450 mm,^ gauge)m</v>
          </cell>
        </row>
        <row r="427">
          <cell r="K427" t="str">
            <v>E056s(600 mm,^ gauge)m</v>
          </cell>
        </row>
        <row r="428">
          <cell r="K428" t="str">
            <v>E057s(^ mm, ^ gauge)m</v>
          </cell>
        </row>
        <row r="429">
          <cell r="K429" t="str">
            <v>E057iCorrugated Steel Pipe - InstallCW 3610-R3</v>
          </cell>
        </row>
        <row r="430">
          <cell r="K430" t="str">
            <v>E058i(250 mm, ^ gauge)m</v>
          </cell>
        </row>
        <row r="431">
          <cell r="K431" t="str">
            <v>E059i(375 mm, ^ gauge)m</v>
          </cell>
        </row>
        <row r="432">
          <cell r="K432" t="str">
            <v>E060i(450 mm, ^ gauge)m</v>
          </cell>
        </row>
        <row r="433">
          <cell r="K433" t="str">
            <v>E061i(600 mm, ^ gauge)m</v>
          </cell>
        </row>
        <row r="434">
          <cell r="K434" t="str">
            <v>E062i(^ mm, ^ gauge)m</v>
          </cell>
        </row>
        <row r="435">
          <cell r="K435" t="str">
            <v>E062sPrecast Concrete Pipe Culvert - SupplyCW 3610-R3</v>
          </cell>
        </row>
        <row r="436">
          <cell r="K436" t="str">
            <v>E063s^ mmm</v>
          </cell>
        </row>
        <row r="437">
          <cell r="K437" t="str">
            <v>E064iPrecast Concrete Pipe Culvert - InstallCW 3610-R3</v>
          </cell>
        </row>
        <row r="438">
          <cell r="K438" t="str">
            <v>E065i^ mmm</v>
          </cell>
        </row>
        <row r="439">
          <cell r="K439" t="str">
            <v>E067Connections to Existing CulvertsCW 3610-R3each</v>
          </cell>
        </row>
        <row r="440">
          <cell r="K440" t="str">
            <v>E067LAST USED CODE FOR SECTION</v>
          </cell>
        </row>
        <row r="441">
          <cell r="K441" t="str">
            <v>ADJUSTMENTS</v>
          </cell>
        </row>
        <row r="442">
          <cell r="K442" t="str">
            <v>F001Adjustment of Catch Basins / Manholes FramesCW 3210-R7each</v>
          </cell>
        </row>
        <row r="443">
          <cell r="K443" t="str">
            <v>F002Replacing Existing RisersCW 2130-R12</v>
          </cell>
        </row>
        <row r="444">
          <cell r="K444" t="str">
            <v>F002APre-cast Concrete Risersvert. m</v>
          </cell>
        </row>
        <row r="445">
          <cell r="K445" t="str">
            <v>F002BBrick Risersvert. m</v>
          </cell>
        </row>
        <row r="446">
          <cell r="K446" t="str">
            <v>F002CCast-in-place Concretevert. m</v>
          </cell>
        </row>
        <row r="447">
          <cell r="K447" t="str">
            <v>F003Lifter RingsCW 3210-R7</v>
          </cell>
        </row>
        <row r="448">
          <cell r="K448" t="str">
            <v>F00438 mmeach</v>
          </cell>
        </row>
        <row r="449">
          <cell r="K449" t="str">
            <v>F00551 mmeach</v>
          </cell>
        </row>
        <row r="450">
          <cell r="K450" t="str">
            <v>F00664 mmeach</v>
          </cell>
        </row>
        <row r="451">
          <cell r="K451" t="str">
            <v>F00776 mmeach</v>
          </cell>
        </row>
        <row r="452">
          <cell r="K452" t="str">
            <v>F008Pay Item Removed</v>
          </cell>
        </row>
        <row r="453">
          <cell r="K453" t="str">
            <v>F009Adjustment of Valve BoxesCW 3210-R7each</v>
          </cell>
        </row>
        <row r="454">
          <cell r="K454" t="str">
            <v>F010Valve Box ExtensionsCW 3210-R7each</v>
          </cell>
        </row>
        <row r="455">
          <cell r="K455" t="str">
            <v>F011Adjustment of Curb Stop BoxesCW 3210-R7each</v>
          </cell>
        </row>
        <row r="456">
          <cell r="K456" t="str">
            <v>F012Supply of Curb Inlet Box CoversCW 3210-R7each</v>
          </cell>
        </row>
        <row r="457">
          <cell r="K457" t="str">
            <v>F013Supply of Curb Inlet FramesCW 3210-R7each</v>
          </cell>
        </row>
        <row r="458">
          <cell r="K458" t="str">
            <v>F014Adjustment of Curb Inlet with New Inlet BoxCW 3210-R7each</v>
          </cell>
        </row>
        <row r="459">
          <cell r="K459" t="str">
            <v>F015Adjustment of Curb and Gutter Inlet FramesCW 3210-R7each</v>
          </cell>
        </row>
        <row r="460">
          <cell r="K460" t="str">
            <v>F016Pay Item Removed</v>
          </cell>
        </row>
        <row r="461">
          <cell r="K461" t="str">
            <v>F017Pay Item Removed</v>
          </cell>
        </row>
        <row r="462">
          <cell r="K462" t="str">
            <v>F018Curb Stop ExtensionsCW 3210-R7each</v>
          </cell>
        </row>
        <row r="463">
          <cell r="K463" t="str">
            <v>F019Relocating Existing Hydrant - Type ACW 2110-R11each</v>
          </cell>
        </row>
        <row r="464">
          <cell r="K464" t="str">
            <v>F020Relocating Existing Hydrant - Type BCW 2110-R11each</v>
          </cell>
        </row>
        <row r="465">
          <cell r="K465" t="str">
            <v>F022Raising of Existing HydrantCW 2110-R11each</v>
          </cell>
        </row>
        <row r="466">
          <cell r="K466" t="str">
            <v>F023Removing and Lowering Existing HydrantCW 2110-R11each</v>
          </cell>
        </row>
        <row r="467">
          <cell r="K467" t="str">
            <v>F024Abandonment of Hydrant Tee on Watermains in ServiceCW 2110-R11each</v>
          </cell>
        </row>
        <row r="468">
          <cell r="K468" t="str">
            <v>F025Installing New Flat Top ReducerCW 2110-R11each</v>
          </cell>
        </row>
        <row r="469">
          <cell r="K469" t="str">
            <v>F026Replacing Existing Flat Top ReducerCW 2110-R11each</v>
          </cell>
        </row>
        <row r="470">
          <cell r="K470" t="str">
            <v>F027Barrier Curb and Gutter Frame Riser and Grated Cover (38 mm)CW 3210-R7each</v>
          </cell>
        </row>
        <row r="471">
          <cell r="K471" t="str">
            <v>F028Adjustment of Traffic Signal Service Box FramesCW 3210-R7each</v>
          </cell>
        </row>
        <row r="472">
          <cell r="K472" t="str">
            <v>F028LAST USED CODE FOR SECTION</v>
          </cell>
        </row>
        <row r="473">
          <cell r="K473" t="str">
            <v>LANDSCAPING</v>
          </cell>
        </row>
        <row r="474">
          <cell r="K474" t="str">
            <v>G001SoddingCW 3510-R9</v>
          </cell>
        </row>
        <row r="475">
          <cell r="K475" t="str">
            <v>G002width &lt; 600 mmm²</v>
          </cell>
        </row>
        <row r="476">
          <cell r="K476" t="str">
            <v>G003width &gt; or = 600 mmm²</v>
          </cell>
        </row>
        <row r="477">
          <cell r="K477" t="str">
            <v>G004SeedingCW 3520-R7m²</v>
          </cell>
        </row>
        <row r="478">
          <cell r="K478" t="str">
            <v>G005Salt Tolerant Grass Seedingm²</v>
          </cell>
        </row>
        <row r="479">
          <cell r="K479" t="str">
            <v>G005LAST USED CODE FOR SECTION</v>
          </cell>
        </row>
        <row r="480">
          <cell r="K480" t="str">
            <v>MISCELLANEOUS</v>
          </cell>
        </row>
        <row r="481">
          <cell r="K481" t="str">
            <v>H001Meter Pit AssembliesCW 3530-R3each</v>
          </cell>
        </row>
        <row r="482">
          <cell r="K482" t="str">
            <v>H002Polyethylene Waterline, ^ mmCW 3530-R3m</v>
          </cell>
        </row>
        <row r="483">
          <cell r="K483" t="str">
            <v>H003Sprinkler AssembliesCW 3530-R3each</v>
          </cell>
        </row>
        <row r="484">
          <cell r="K484" t="str">
            <v>H004Manual Gate Valves and Value EnclosureCW 3530-R3each</v>
          </cell>
        </row>
        <row r="485">
          <cell r="K485" t="str">
            <v>H005Removal of Irrigation Pipe and Sprinkler HeadsCW 3530-R3m</v>
          </cell>
        </row>
        <row r="486">
          <cell r="K486" t="str">
            <v>H006Removal of Existing Box EnclosureCW 3530-R3each</v>
          </cell>
        </row>
        <row r="487">
          <cell r="K487" t="str">
            <v>H007Chain Link FenceCW 3550-R2</v>
          </cell>
        </row>
        <row r="488">
          <cell r="K488" t="str">
            <v>H0081.83m Heightm</v>
          </cell>
        </row>
        <row r="489">
          <cell r="K489" t="str">
            <v>H0092.44m Heightm</v>
          </cell>
        </row>
        <row r="490">
          <cell r="K490" t="str">
            <v>H0103.05m Heightm</v>
          </cell>
        </row>
        <row r="491">
          <cell r="K491" t="str">
            <v>H011GatesCW 3550-R2m</v>
          </cell>
        </row>
        <row r="492">
          <cell r="K492" t="str">
            <v>H012Random Stone RiprapCW 3615-R2m³</v>
          </cell>
        </row>
        <row r="493">
          <cell r="K493" t="str">
            <v>H013Grouted Stone RiprapCW 3615-R2m³</v>
          </cell>
        </row>
        <row r="494">
          <cell r="K494" t="str">
            <v>H014Sacked Concrete RiprapCW 3615-R2m³</v>
          </cell>
        </row>
        <row r="495">
          <cell r="K495" t="str">
            <v>H015Supply of Barrier PostsCW 3650-R5each</v>
          </cell>
        </row>
        <row r="496">
          <cell r="K496" t="str">
            <v>H016Installation of Barrier PostsCW 3650-R5each</v>
          </cell>
        </row>
        <row r="497">
          <cell r="K497" t="str">
            <v>H017Supply of Barrier RailsCW 3650-R5m</v>
          </cell>
        </row>
        <row r="498">
          <cell r="K498" t="str">
            <v>H018Installation of Barrier RailsCW 3650-R5m</v>
          </cell>
        </row>
        <row r="499">
          <cell r="K499" t="str">
            <v>H019Removal of ConcreteCW 3650-R5m²</v>
          </cell>
        </row>
        <row r="500">
          <cell r="K500" t="str">
            <v>H020Salvaging Existing Barrier RailCW 3650-R5m</v>
          </cell>
        </row>
        <row r="501">
          <cell r="K501" t="str">
            <v>H021Salvaging Existing Barrier PostsCW 3650-R5each</v>
          </cell>
        </row>
        <row r="502">
          <cell r="K502" t="str">
            <v>H021LAST USED CODE FOR SECTION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9" width="42.6640625" style="0" hidden="1" customWidth="1"/>
    <col min="10" max="15" width="0" style="0" hidden="1" customWidth="1"/>
    <col min="16" max="21" width="10.5546875" style="0" hidden="1" customWidth="1"/>
  </cols>
  <sheetData>
    <row r="1" spans="1:8" ht="15.75">
      <c r="A1" s="34"/>
      <c r="B1" s="32" t="s">
        <v>342</v>
      </c>
      <c r="C1" s="33"/>
      <c r="D1" s="33"/>
      <c r="E1" s="33"/>
      <c r="F1" s="33"/>
      <c r="G1" s="34"/>
      <c r="H1" s="33"/>
    </row>
    <row r="2" spans="1:8" ht="15">
      <c r="A2" s="31"/>
      <c r="B2" s="15" t="s">
        <v>264</v>
      </c>
      <c r="C2" s="2"/>
      <c r="D2" s="2"/>
      <c r="E2" s="2"/>
      <c r="F2" s="2"/>
      <c r="G2" s="31"/>
      <c r="H2" s="2"/>
    </row>
    <row r="3" spans="1:8" ht="15">
      <c r="A3" s="19"/>
      <c r="B3" s="14" t="s">
        <v>0</v>
      </c>
      <c r="C3" s="39"/>
      <c r="D3" s="39"/>
      <c r="E3" s="39"/>
      <c r="F3" s="39"/>
      <c r="G3" s="38"/>
      <c r="H3" s="37"/>
    </row>
    <row r="4" spans="1:8" ht="15">
      <c r="A4" s="56" t="s">
        <v>23</v>
      </c>
      <c r="B4" s="16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20" t="s">
        <v>7</v>
      </c>
      <c r="H4" s="5" t="s">
        <v>8</v>
      </c>
    </row>
    <row r="5" spans="1:21" ht="15.75" thickBot="1">
      <c r="A5" s="25"/>
      <c r="B5" s="46"/>
      <c r="C5" s="47"/>
      <c r="D5" s="48" t="s">
        <v>9</v>
      </c>
      <c r="E5" s="49"/>
      <c r="F5" s="50" t="s">
        <v>10</v>
      </c>
      <c r="G5" s="51"/>
      <c r="H5" s="52"/>
      <c r="P5" s="102" t="s">
        <v>332</v>
      </c>
      <c r="Q5" s="103" t="s">
        <v>333</v>
      </c>
      <c r="R5" s="104" t="s">
        <v>334</v>
      </c>
      <c r="S5" s="102" t="s">
        <v>335</v>
      </c>
      <c r="T5" s="105" t="s">
        <v>336</v>
      </c>
      <c r="U5" s="102" t="s">
        <v>337</v>
      </c>
    </row>
    <row r="6" spans="1:21" s="44" customFormat="1" ht="30" customHeight="1" thickTop="1">
      <c r="A6" s="42"/>
      <c r="B6" s="41" t="s">
        <v>11</v>
      </c>
      <c r="C6" s="111" t="s">
        <v>103</v>
      </c>
      <c r="D6" s="112"/>
      <c r="E6" s="112"/>
      <c r="F6" s="113"/>
      <c r="G6" s="42"/>
      <c r="H6" s="43" t="s">
        <v>1</v>
      </c>
      <c r="P6" s="92" t="str">
        <f aca="true" ca="1" t="shared" si="0" ref="P6:P67">IF(CELL("protect",$G6)=1,"LOCKED","")</f>
        <v>LOCKED</v>
      </c>
      <c r="Q6" s="76" t="str">
        <f>CLEAN(CONCATENATE(TRIM($A6),TRIM($C6),IF(LEFT($D6)&lt;&gt;"E",TRIM($D6),),TRIM($E6)))</f>
        <v>Furby Street Reconstruction</v>
      </c>
      <c r="R6" s="77" t="e">
        <f>MATCH(Q6,'[2]Pay Items'!$K$1:$K$505,0)</f>
        <v>#N/A</v>
      </c>
      <c r="S6" s="93" t="str">
        <f aca="true" ca="1" t="shared" si="1" ref="S6:S67">CELL("format",$F6)</f>
        <v>G</v>
      </c>
      <c r="T6" s="93" t="str">
        <f aca="true" ca="1" t="shared" si="2" ref="T6:T67">CELL("format",$G6)</f>
        <v>C2</v>
      </c>
      <c r="U6" s="93" t="str">
        <f aca="true" ca="1" t="shared" si="3" ref="U6:U67">CELL("format",$H6)</f>
        <v>C2</v>
      </c>
    </row>
    <row r="7" spans="1:21" ht="36" customHeight="1">
      <c r="A7" s="21"/>
      <c r="B7" s="17"/>
      <c r="C7" s="35" t="s">
        <v>16</v>
      </c>
      <c r="D7" s="11"/>
      <c r="E7" s="9" t="s">
        <v>1</v>
      </c>
      <c r="F7" s="9" t="s">
        <v>1</v>
      </c>
      <c r="G7" s="21" t="s">
        <v>1</v>
      </c>
      <c r="H7" s="24"/>
      <c r="P7" s="92" t="str">
        <f ca="1" t="shared" si="0"/>
        <v>LOCKED</v>
      </c>
      <c r="Q7" s="76" t="str">
        <f aca="true" t="shared" si="4" ref="Q7:Q68">CLEAN(CONCATENATE(TRIM($A7),TRIM($C7),IF(LEFT($D7)&lt;&gt;"E",TRIM($D7),),TRIM($E7)))</f>
        <v>EARTH AND BASE WORKS</v>
      </c>
      <c r="R7" s="77">
        <f>MATCH(Q7,'[2]Pay Items'!$K$1:$K$505,0)</f>
        <v>3</v>
      </c>
      <c r="S7" s="93" t="str">
        <f ca="1" t="shared" si="1"/>
        <v>G</v>
      </c>
      <c r="T7" s="93" t="str">
        <f ca="1" t="shared" si="2"/>
        <v>C2</v>
      </c>
      <c r="U7" s="93" t="str">
        <f ca="1" t="shared" si="3"/>
        <v>C2</v>
      </c>
    </row>
    <row r="8" spans="1:21" s="79" customFormat="1" ht="30" customHeight="1">
      <c r="A8" s="71" t="s">
        <v>104</v>
      </c>
      <c r="B8" s="73" t="s">
        <v>283</v>
      </c>
      <c r="C8" s="60" t="s">
        <v>106</v>
      </c>
      <c r="D8" s="61" t="s">
        <v>265</v>
      </c>
      <c r="E8" s="62" t="s">
        <v>27</v>
      </c>
      <c r="F8" s="63">
        <v>1395</v>
      </c>
      <c r="G8" s="64"/>
      <c r="H8" s="65">
        <f>ROUND(G8*F8,2)</f>
        <v>0</v>
      </c>
      <c r="I8" s="74"/>
      <c r="J8" s="75">
        <f aca="true" ca="1" t="shared" si="5" ref="J8:J15">IF(CELL("protect",$G8)=1,"LOCKED","")</f>
      </c>
      <c r="K8" s="76" t="str">
        <f aca="true" t="shared" si="6" ref="K8:K15">CLEAN(CONCATENATE(TRIM($A8),TRIM($C8),TRIM($D8),TRIM($E8)))</f>
        <v>A003ExcavationCW 3110-R16m³</v>
      </c>
      <c r="L8" s="77" t="e">
        <f>MATCH(K8,#REF!,0)</f>
        <v>#REF!</v>
      </c>
      <c r="M8" s="78" t="str">
        <f aca="true" ca="1" t="shared" si="7" ref="M8:M15">CELL("format",$F8)</f>
        <v>F0</v>
      </c>
      <c r="N8" s="78" t="str">
        <f aca="true" ca="1" t="shared" si="8" ref="N8:N15">CELL("format",$G8)</f>
        <v>C2</v>
      </c>
      <c r="O8" s="78" t="str">
        <f aca="true" ca="1" t="shared" si="9" ref="O8:O15">CELL("format",$H8)</f>
        <v>C2</v>
      </c>
      <c r="P8" s="92">
        <f ca="1" t="shared" si="0"/>
      </c>
      <c r="Q8" s="76" t="str">
        <f t="shared" si="4"/>
        <v>A003ExcavationCW 3110-R16m³</v>
      </c>
      <c r="R8" s="77">
        <f>MATCH(Q8,'[2]Pay Items'!$K$1:$K$505,0)</f>
        <v>6</v>
      </c>
      <c r="S8" s="93" t="str">
        <f ca="1" t="shared" si="1"/>
        <v>F0</v>
      </c>
      <c r="T8" s="93" t="str">
        <f ca="1" t="shared" si="2"/>
        <v>C2</v>
      </c>
      <c r="U8" s="93" t="str">
        <f ca="1" t="shared" si="3"/>
        <v>C2</v>
      </c>
    </row>
    <row r="9" spans="1:21" s="81" customFormat="1" ht="30" customHeight="1">
      <c r="A9" s="80" t="s">
        <v>107</v>
      </c>
      <c r="B9" s="73" t="s">
        <v>284</v>
      </c>
      <c r="C9" s="60" t="s">
        <v>109</v>
      </c>
      <c r="D9" s="61" t="s">
        <v>265</v>
      </c>
      <c r="E9" s="62" t="s">
        <v>28</v>
      </c>
      <c r="F9" s="63">
        <v>2790</v>
      </c>
      <c r="G9" s="64"/>
      <c r="H9" s="65">
        <f>ROUND(G9*F9,2)</f>
        <v>0</v>
      </c>
      <c r="I9" s="74"/>
      <c r="J9" s="75">
        <f ca="1" t="shared" si="5"/>
      </c>
      <c r="K9" s="76" t="str">
        <f t="shared" si="6"/>
        <v>A004Sub-Grade CompactionCW 3110-R16m²</v>
      </c>
      <c r="L9" s="77" t="e">
        <f>MATCH(K9,#REF!,0)</f>
        <v>#REF!</v>
      </c>
      <c r="M9" s="78" t="str">
        <f ca="1" t="shared" si="7"/>
        <v>F0</v>
      </c>
      <c r="N9" s="78" t="str">
        <f ca="1" t="shared" si="8"/>
        <v>C2</v>
      </c>
      <c r="O9" s="78" t="str">
        <f ca="1" t="shared" si="9"/>
        <v>C2</v>
      </c>
      <c r="P9" s="92">
        <f ca="1" t="shared" si="0"/>
      </c>
      <c r="Q9" s="76" t="str">
        <f t="shared" si="4"/>
        <v>A004Sub-Grade CompactionCW 3110-R16m²</v>
      </c>
      <c r="R9" s="77">
        <f>MATCH(Q9,'[2]Pay Items'!$K$1:$K$505,0)</f>
        <v>7</v>
      </c>
      <c r="S9" s="93" t="str">
        <f ca="1" t="shared" si="1"/>
        <v>F0</v>
      </c>
      <c r="T9" s="93" t="str">
        <f ca="1" t="shared" si="2"/>
        <v>C2</v>
      </c>
      <c r="U9" s="93" t="str">
        <f ca="1" t="shared" si="3"/>
        <v>C2</v>
      </c>
    </row>
    <row r="10" spans="1:21" s="79" customFormat="1" ht="32.25" customHeight="1">
      <c r="A10" s="80" t="s">
        <v>110</v>
      </c>
      <c r="B10" s="73" t="s">
        <v>105</v>
      </c>
      <c r="C10" s="60" t="s">
        <v>112</v>
      </c>
      <c r="D10" s="61" t="s">
        <v>265</v>
      </c>
      <c r="E10" s="62"/>
      <c r="F10" s="63"/>
      <c r="G10" s="82"/>
      <c r="H10" s="65"/>
      <c r="I10" s="74" t="s">
        <v>113</v>
      </c>
      <c r="J10" s="75" t="str">
        <f ca="1" t="shared" si="5"/>
        <v>LOCKED</v>
      </c>
      <c r="K10" s="76" t="str">
        <f t="shared" si="6"/>
        <v>A007Crushed Sub-base MaterialCW 3110-R16</v>
      </c>
      <c r="L10" s="77" t="e">
        <f>MATCH(K10,#REF!,0)</f>
        <v>#REF!</v>
      </c>
      <c r="M10" s="78" t="str">
        <f ca="1" t="shared" si="7"/>
        <v>F0</v>
      </c>
      <c r="N10" s="78" t="str">
        <f ca="1" t="shared" si="8"/>
        <v>G</v>
      </c>
      <c r="O10" s="78" t="str">
        <f ca="1" t="shared" si="9"/>
        <v>C2</v>
      </c>
      <c r="P10" s="92" t="str">
        <f ca="1" t="shared" si="0"/>
        <v>LOCKED</v>
      </c>
      <c r="Q10" s="76" t="str">
        <f t="shared" si="4"/>
        <v>A007Crushed Sub-base MaterialCW 3110-R16</v>
      </c>
      <c r="R10" s="77">
        <f>MATCH(Q10,'[2]Pay Items'!$K$1:$K$505,0)</f>
        <v>10</v>
      </c>
      <c r="S10" s="93" t="str">
        <f ca="1" t="shared" si="1"/>
        <v>F0</v>
      </c>
      <c r="T10" s="93" t="str">
        <f ca="1" t="shared" si="2"/>
        <v>G</v>
      </c>
      <c r="U10" s="93" t="str">
        <f ca="1" t="shared" si="3"/>
        <v>C2</v>
      </c>
    </row>
    <row r="11" spans="1:21" s="87" customFormat="1" ht="30" customHeight="1">
      <c r="A11" s="71" t="s">
        <v>114</v>
      </c>
      <c r="B11" s="59" t="s">
        <v>29</v>
      </c>
      <c r="C11" s="60" t="s">
        <v>115</v>
      </c>
      <c r="D11" s="61" t="s">
        <v>1</v>
      </c>
      <c r="E11" s="62" t="s">
        <v>30</v>
      </c>
      <c r="F11" s="63">
        <v>2500</v>
      </c>
      <c r="G11" s="64"/>
      <c r="H11" s="65">
        <f>ROUND(G11*F11,2)</f>
        <v>0</v>
      </c>
      <c r="I11" s="74" t="s">
        <v>116</v>
      </c>
      <c r="J11" s="84">
        <f ca="1" t="shared" si="5"/>
      </c>
      <c r="K11" s="85" t="str">
        <f t="shared" si="6"/>
        <v>A035A100 mmtonne</v>
      </c>
      <c r="L11" s="77" t="e">
        <f>MATCH(K11,#REF!,0)</f>
        <v>#REF!</v>
      </c>
      <c r="M11" s="86" t="str">
        <f ca="1" t="shared" si="7"/>
        <v>F0</v>
      </c>
      <c r="N11" s="86" t="str">
        <f ca="1" t="shared" si="8"/>
        <v>C2</v>
      </c>
      <c r="O11" s="86" t="str">
        <f ca="1" t="shared" si="9"/>
        <v>C2</v>
      </c>
      <c r="P11" s="92">
        <f ca="1" t="shared" si="0"/>
      </c>
      <c r="Q11" s="76" t="str">
        <f t="shared" si="4"/>
        <v>A035A100 mmtonne</v>
      </c>
      <c r="R11" s="77">
        <f>MATCH(Q11,'[2]Pay Items'!$K$1:$K$505,0)</f>
        <v>14</v>
      </c>
      <c r="S11" s="93" t="str">
        <f ca="1" t="shared" si="1"/>
        <v>F0</v>
      </c>
      <c r="T11" s="93" t="str">
        <f ca="1" t="shared" si="2"/>
        <v>C2</v>
      </c>
      <c r="U11" s="93" t="str">
        <f ca="1" t="shared" si="3"/>
        <v>C2</v>
      </c>
    </row>
    <row r="12" spans="1:21" s="79" customFormat="1" ht="63" customHeight="1">
      <c r="A12" s="80" t="s">
        <v>31</v>
      </c>
      <c r="B12" s="73" t="s">
        <v>108</v>
      </c>
      <c r="C12" s="60" t="s">
        <v>32</v>
      </c>
      <c r="D12" s="61" t="s">
        <v>265</v>
      </c>
      <c r="E12" s="62" t="s">
        <v>27</v>
      </c>
      <c r="F12" s="63">
        <v>210</v>
      </c>
      <c r="G12" s="64"/>
      <c r="H12" s="65">
        <f>ROUND(G12*F12,2)</f>
        <v>0</v>
      </c>
      <c r="I12" s="74" t="s">
        <v>118</v>
      </c>
      <c r="J12" s="75">
        <f ca="1" t="shared" si="5"/>
      </c>
      <c r="K12" s="76" t="str">
        <f t="shared" si="6"/>
        <v>A010Supplying and Placing Base Course MaterialCW 3110-R16m³</v>
      </c>
      <c r="L12" s="77" t="e">
        <f>MATCH(K12,#REF!,0)</f>
        <v>#REF!</v>
      </c>
      <c r="M12" s="78" t="str">
        <f ca="1" t="shared" si="7"/>
        <v>F0</v>
      </c>
      <c r="N12" s="78" t="str">
        <f ca="1" t="shared" si="8"/>
        <v>C2</v>
      </c>
      <c r="O12" s="78" t="str">
        <f ca="1" t="shared" si="9"/>
        <v>C2</v>
      </c>
      <c r="P12" s="92">
        <f ca="1" t="shared" si="0"/>
      </c>
      <c r="Q12" s="76" t="str">
        <f t="shared" si="4"/>
        <v>A010Supplying and Placing Base Course MaterialCW 3110-R16m³</v>
      </c>
      <c r="R12" s="77">
        <f>MATCH(Q12,'[2]Pay Items'!$K$1:$K$505,0)</f>
        <v>20</v>
      </c>
      <c r="S12" s="93" t="str">
        <f ca="1" t="shared" si="1"/>
        <v>F0</v>
      </c>
      <c r="T12" s="93" t="str">
        <f ca="1" t="shared" si="2"/>
        <v>C2</v>
      </c>
      <c r="U12" s="93" t="str">
        <f ca="1" t="shared" si="3"/>
        <v>C2</v>
      </c>
    </row>
    <row r="13" spans="1:21" s="81" customFormat="1" ht="30" customHeight="1">
      <c r="A13" s="71" t="s">
        <v>33</v>
      </c>
      <c r="B13" s="73" t="s">
        <v>285</v>
      </c>
      <c r="C13" s="60" t="s">
        <v>34</v>
      </c>
      <c r="D13" s="61" t="s">
        <v>265</v>
      </c>
      <c r="E13" s="62" t="s">
        <v>28</v>
      </c>
      <c r="F13" s="63">
        <v>220</v>
      </c>
      <c r="G13" s="64"/>
      <c r="H13" s="65">
        <f>ROUND(G13*F13,2)</f>
        <v>0</v>
      </c>
      <c r="I13" s="74" t="s">
        <v>127</v>
      </c>
      <c r="J13" s="75">
        <f ca="1" t="shared" si="5"/>
      </c>
      <c r="K13" s="76" t="str">
        <f t="shared" si="6"/>
        <v>A012Grading of BoulevardsCW 3110-R16m²</v>
      </c>
      <c r="L13" s="77" t="e">
        <f>MATCH(K13,#REF!,0)</f>
        <v>#REF!</v>
      </c>
      <c r="M13" s="78" t="str">
        <f ca="1" t="shared" si="7"/>
        <v>F0</v>
      </c>
      <c r="N13" s="78" t="str">
        <f ca="1" t="shared" si="8"/>
        <v>C2</v>
      </c>
      <c r="O13" s="78" t="str">
        <f ca="1" t="shared" si="9"/>
        <v>C2</v>
      </c>
      <c r="P13" s="92">
        <f ca="1" t="shared" si="0"/>
      </c>
      <c r="Q13" s="76" t="str">
        <f t="shared" si="4"/>
        <v>A012Grading of BoulevardsCW 3110-R16m²</v>
      </c>
      <c r="R13" s="77">
        <f>MATCH(Q13,'[2]Pay Items'!$K$1:$K$505,0)</f>
        <v>23</v>
      </c>
      <c r="S13" s="93" t="str">
        <f ca="1" t="shared" si="1"/>
        <v>F0</v>
      </c>
      <c r="T13" s="93" t="str">
        <f ca="1" t="shared" si="2"/>
        <v>C2</v>
      </c>
      <c r="U13" s="93" t="str">
        <f ca="1" t="shared" si="3"/>
        <v>C2</v>
      </c>
    </row>
    <row r="14" spans="1:21" s="81" customFormat="1" ht="43.5" customHeight="1">
      <c r="A14" s="80" t="s">
        <v>119</v>
      </c>
      <c r="B14" s="73" t="s">
        <v>286</v>
      </c>
      <c r="C14" s="60" t="s">
        <v>121</v>
      </c>
      <c r="D14" s="61" t="s">
        <v>266</v>
      </c>
      <c r="E14" s="62" t="s">
        <v>28</v>
      </c>
      <c r="F14" s="63">
        <v>2790</v>
      </c>
      <c r="G14" s="64"/>
      <c r="H14" s="65">
        <f>ROUND(G14*F14,2)</f>
        <v>0</v>
      </c>
      <c r="I14" s="74"/>
      <c r="J14" s="75">
        <f ca="1" t="shared" si="5"/>
      </c>
      <c r="K14" s="76" t="str">
        <f t="shared" si="6"/>
        <v>A022Separation Geotextile FabricCW 3130-R4m²</v>
      </c>
      <c r="L14" s="77" t="e">
        <f>MATCH(K14,#REF!,0)</f>
        <v>#REF!</v>
      </c>
      <c r="M14" s="78" t="str">
        <f ca="1" t="shared" si="7"/>
        <v>F0</v>
      </c>
      <c r="N14" s="78" t="str">
        <f ca="1" t="shared" si="8"/>
        <v>C2</v>
      </c>
      <c r="O14" s="78" t="str">
        <f ca="1" t="shared" si="9"/>
        <v>C2</v>
      </c>
      <c r="P14" s="92">
        <f ca="1" t="shared" si="0"/>
      </c>
      <c r="Q14" s="76" t="str">
        <f t="shared" si="4"/>
        <v>A022Separation Geotextile FabricCW 3130-R4m²</v>
      </c>
      <c r="R14" s="77">
        <f>MATCH(Q14,'[2]Pay Items'!$K$1:$K$505,0)</f>
        <v>34</v>
      </c>
      <c r="S14" s="93" t="str">
        <f ca="1" t="shared" si="1"/>
        <v>F0</v>
      </c>
      <c r="T14" s="93" t="str">
        <f ca="1" t="shared" si="2"/>
        <v>C2</v>
      </c>
      <c r="U14" s="93" t="str">
        <f ca="1" t="shared" si="3"/>
        <v>C2</v>
      </c>
    </row>
    <row r="15" spans="1:21" s="88" customFormat="1" ht="43.5" customHeight="1">
      <c r="A15" s="80" t="s">
        <v>122</v>
      </c>
      <c r="B15" s="73" t="s">
        <v>111</v>
      </c>
      <c r="C15" s="60" t="s">
        <v>124</v>
      </c>
      <c r="D15" s="61" t="s">
        <v>125</v>
      </c>
      <c r="E15" s="62" t="s">
        <v>28</v>
      </c>
      <c r="F15" s="63">
        <v>1400</v>
      </c>
      <c r="G15" s="64"/>
      <c r="H15" s="65">
        <f>ROUND(G15*F15,2)</f>
        <v>0</v>
      </c>
      <c r="I15" s="74"/>
      <c r="J15" s="75">
        <f ca="1" t="shared" si="5"/>
      </c>
      <c r="K15" s="76" t="str">
        <f t="shared" si="6"/>
        <v>A022ASupply and Install GeogridCW 3135-R1m²</v>
      </c>
      <c r="L15" s="77" t="e">
        <f>MATCH(K15,#REF!,0)</f>
        <v>#REF!</v>
      </c>
      <c r="M15" s="78" t="str">
        <f ca="1" t="shared" si="7"/>
        <v>F0</v>
      </c>
      <c r="N15" s="78" t="str">
        <f ca="1" t="shared" si="8"/>
        <v>C2</v>
      </c>
      <c r="O15" s="78" t="str">
        <f ca="1" t="shared" si="9"/>
        <v>C2</v>
      </c>
      <c r="P15" s="92">
        <f ca="1" t="shared" si="0"/>
      </c>
      <c r="Q15" s="76" t="str">
        <f t="shared" si="4"/>
        <v>A022ASupply and Install GeogridCW 3135-R1m²</v>
      </c>
      <c r="R15" s="77">
        <f>MATCH(Q15,'[2]Pay Items'!$K$1:$K$505,0)</f>
        <v>35</v>
      </c>
      <c r="S15" s="93" t="str">
        <f ca="1" t="shared" si="1"/>
        <v>F0</v>
      </c>
      <c r="T15" s="93" t="str">
        <f ca="1" t="shared" si="2"/>
        <v>C2</v>
      </c>
      <c r="U15" s="93" t="str">
        <f ca="1" t="shared" si="3"/>
        <v>C2</v>
      </c>
    </row>
    <row r="16" spans="1:21" ht="35.25" customHeight="1">
      <c r="A16" s="21"/>
      <c r="B16" s="17"/>
      <c r="C16" s="36" t="s">
        <v>17</v>
      </c>
      <c r="D16" s="61"/>
      <c r="E16" s="8"/>
      <c r="F16" s="11"/>
      <c r="G16" s="21"/>
      <c r="H16" s="24"/>
      <c r="P16" s="92" t="str">
        <f ca="1" t="shared" si="0"/>
        <v>LOCKED</v>
      </c>
      <c r="Q16" s="76" t="str">
        <f t="shared" si="4"/>
        <v>ROADWORKS - RENEWALS</v>
      </c>
      <c r="R16" s="77" t="e">
        <f>MATCH(Q16,'[2]Pay Items'!$K$1:$K$505,0)</f>
        <v>#N/A</v>
      </c>
      <c r="S16" s="93" t="str">
        <f ca="1" t="shared" si="1"/>
        <v>F0</v>
      </c>
      <c r="T16" s="93" t="str">
        <f ca="1" t="shared" si="2"/>
        <v>C2</v>
      </c>
      <c r="U16" s="93" t="str">
        <f ca="1" t="shared" si="3"/>
        <v>C2</v>
      </c>
    </row>
    <row r="17" spans="1:21" s="79" customFormat="1" ht="30" customHeight="1">
      <c r="A17" s="69" t="s">
        <v>68</v>
      </c>
      <c r="B17" s="73" t="s">
        <v>287</v>
      </c>
      <c r="C17" s="60" t="s">
        <v>69</v>
      </c>
      <c r="D17" s="61" t="s">
        <v>265</v>
      </c>
      <c r="E17" s="62"/>
      <c r="F17" s="63"/>
      <c r="G17" s="82"/>
      <c r="H17" s="65"/>
      <c r="I17" s="74"/>
      <c r="J17" s="75" t="str">
        <f aca="true" ca="1" t="shared" si="10" ref="J17:J34">IF(CELL("protect",$G17)=1,"LOCKED","")</f>
        <v>LOCKED</v>
      </c>
      <c r="K17" s="76" t="str">
        <f aca="true" t="shared" si="11" ref="K17:K34">CLEAN(CONCATENATE(TRIM($A17),TRIM($C17),TRIM($D17),TRIM($E17)))</f>
        <v>B001Pavement RemovalCW 3110-R16</v>
      </c>
      <c r="L17" s="77" t="e">
        <f>MATCH(K17,#REF!,0)</f>
        <v>#REF!</v>
      </c>
      <c r="M17" s="78" t="str">
        <f aca="true" ca="1" t="shared" si="12" ref="M17:M34">CELL("format",$F17)</f>
        <v>F0</v>
      </c>
      <c r="N17" s="78" t="str">
        <f aca="true" ca="1" t="shared" si="13" ref="N17:N34">CELL("format",$G17)</f>
        <v>G</v>
      </c>
      <c r="O17" s="78" t="str">
        <f aca="true" ca="1" t="shared" si="14" ref="O17:O34">CELL("format",$H17)</f>
        <v>C2</v>
      </c>
      <c r="P17" s="92" t="str">
        <f ca="1" t="shared" si="0"/>
        <v>LOCKED</v>
      </c>
      <c r="Q17" s="76" t="str">
        <f t="shared" si="4"/>
        <v>B001Pavement RemovalCW 3110-R16</v>
      </c>
      <c r="R17" s="77">
        <f>MATCH(Q17,'[2]Pay Items'!$K$1:$K$505,0)</f>
        <v>50</v>
      </c>
      <c r="S17" s="93" t="str">
        <f ca="1" t="shared" si="1"/>
        <v>F0</v>
      </c>
      <c r="T17" s="93" t="str">
        <f ca="1" t="shared" si="2"/>
        <v>G</v>
      </c>
      <c r="U17" s="93" t="str">
        <f ca="1" t="shared" si="3"/>
        <v>C2</v>
      </c>
    </row>
    <row r="18" spans="1:21" s="81" customFormat="1" ht="30" customHeight="1">
      <c r="A18" s="69" t="s">
        <v>70</v>
      </c>
      <c r="B18" s="59" t="s">
        <v>29</v>
      </c>
      <c r="C18" s="60" t="s">
        <v>71</v>
      </c>
      <c r="D18" s="61" t="s">
        <v>1</v>
      </c>
      <c r="E18" s="62" t="s">
        <v>28</v>
      </c>
      <c r="F18" s="63">
        <v>2360</v>
      </c>
      <c r="G18" s="64"/>
      <c r="H18" s="65">
        <f>ROUND(G18*F18,2)</f>
        <v>0</v>
      </c>
      <c r="I18" s="74"/>
      <c r="J18" s="75">
        <f ca="1" t="shared" si="10"/>
      </c>
      <c r="K18" s="76" t="str">
        <f t="shared" si="11"/>
        <v>B002Concrete Pavementm²</v>
      </c>
      <c r="L18" s="77" t="e">
        <f>MATCH(K18,#REF!,0)</f>
        <v>#REF!</v>
      </c>
      <c r="M18" s="78" t="str">
        <f ca="1" t="shared" si="12"/>
        <v>F0</v>
      </c>
      <c r="N18" s="78" t="str">
        <f ca="1" t="shared" si="13"/>
        <v>C2</v>
      </c>
      <c r="O18" s="78" t="str">
        <f ca="1" t="shared" si="14"/>
        <v>C2</v>
      </c>
      <c r="P18" s="92">
        <f ca="1" t="shared" si="0"/>
      </c>
      <c r="Q18" s="76" t="str">
        <f t="shared" si="4"/>
        <v>B002Concrete Pavementm²</v>
      </c>
      <c r="R18" s="77">
        <f>MATCH(Q18,'[2]Pay Items'!$K$1:$K$505,0)</f>
        <v>51</v>
      </c>
      <c r="S18" s="93" t="str">
        <f ca="1" t="shared" si="1"/>
        <v>F0</v>
      </c>
      <c r="T18" s="93" t="str">
        <f ca="1" t="shared" si="2"/>
        <v>C2</v>
      </c>
      <c r="U18" s="93" t="str">
        <f ca="1" t="shared" si="3"/>
        <v>C2</v>
      </c>
    </row>
    <row r="19" spans="1:21" s="81" customFormat="1" ht="30" customHeight="1">
      <c r="A19" s="69" t="s">
        <v>37</v>
      </c>
      <c r="B19" s="73" t="s">
        <v>117</v>
      </c>
      <c r="C19" s="60" t="s">
        <v>38</v>
      </c>
      <c r="D19" s="61" t="s">
        <v>267</v>
      </c>
      <c r="E19" s="62"/>
      <c r="F19" s="63"/>
      <c r="G19" s="82"/>
      <c r="H19" s="65"/>
      <c r="I19" s="74"/>
      <c r="J19" s="75" t="str">
        <f ca="1" t="shared" si="10"/>
        <v>LOCKED</v>
      </c>
      <c r="K19" s="76" t="str">
        <f t="shared" si="11"/>
        <v>B094Drilled DowelsCW 3230-R7</v>
      </c>
      <c r="L19" s="77" t="e">
        <f>MATCH(K19,#REF!,0)</f>
        <v>#REF!</v>
      </c>
      <c r="M19" s="78" t="str">
        <f ca="1" t="shared" si="12"/>
        <v>F0</v>
      </c>
      <c r="N19" s="78" t="str">
        <f ca="1" t="shared" si="13"/>
        <v>G</v>
      </c>
      <c r="O19" s="78" t="str">
        <f ca="1" t="shared" si="14"/>
        <v>C2</v>
      </c>
      <c r="P19" s="92" t="str">
        <f ca="1" t="shared" si="0"/>
        <v>LOCKED</v>
      </c>
      <c r="Q19" s="76" t="str">
        <f t="shared" si="4"/>
        <v>B094Drilled DowelsCW 3230-R7</v>
      </c>
      <c r="R19" s="77">
        <f>MATCH(Q19,'[2]Pay Items'!$K$1:$K$505,0)</f>
        <v>145</v>
      </c>
      <c r="S19" s="93" t="str">
        <f ca="1" t="shared" si="1"/>
        <v>F0</v>
      </c>
      <c r="T19" s="93" t="str">
        <f ca="1" t="shared" si="2"/>
        <v>G</v>
      </c>
      <c r="U19" s="93" t="str">
        <f ca="1" t="shared" si="3"/>
        <v>C2</v>
      </c>
    </row>
    <row r="20" spans="1:21" s="81" customFormat="1" ht="30" customHeight="1">
      <c r="A20" s="69" t="s">
        <v>39</v>
      </c>
      <c r="B20" s="59" t="s">
        <v>29</v>
      </c>
      <c r="C20" s="60" t="s">
        <v>40</v>
      </c>
      <c r="D20" s="61" t="s">
        <v>1</v>
      </c>
      <c r="E20" s="62" t="s">
        <v>35</v>
      </c>
      <c r="F20" s="63">
        <v>20</v>
      </c>
      <c r="G20" s="64"/>
      <c r="H20" s="65">
        <f>ROUND(G20*F20,2)</f>
        <v>0</v>
      </c>
      <c r="I20" s="74"/>
      <c r="J20" s="75">
        <f ca="1" t="shared" si="10"/>
      </c>
      <c r="K20" s="76" t="str">
        <f t="shared" si="11"/>
        <v>B09519.1 mm Diametereach</v>
      </c>
      <c r="L20" s="77" t="e">
        <f>MATCH(K20,#REF!,0)</f>
        <v>#REF!</v>
      </c>
      <c r="M20" s="78" t="str">
        <f ca="1" t="shared" si="12"/>
        <v>F0</v>
      </c>
      <c r="N20" s="78" t="str">
        <f ca="1" t="shared" si="13"/>
        <v>C2</v>
      </c>
      <c r="O20" s="78" t="str">
        <f ca="1" t="shared" si="14"/>
        <v>C2</v>
      </c>
      <c r="P20" s="92">
        <f ca="1" t="shared" si="0"/>
      </c>
      <c r="Q20" s="76" t="str">
        <f t="shared" si="4"/>
        <v>B09519.1 mm Diametereach</v>
      </c>
      <c r="R20" s="77">
        <f>MATCH(Q20,'[2]Pay Items'!$K$1:$K$505,0)</f>
        <v>146</v>
      </c>
      <c r="S20" s="93" t="str">
        <f ca="1" t="shared" si="1"/>
        <v>F0</v>
      </c>
      <c r="T20" s="93" t="str">
        <f ca="1" t="shared" si="2"/>
        <v>C2</v>
      </c>
      <c r="U20" s="93" t="str">
        <f ca="1" t="shared" si="3"/>
        <v>C2</v>
      </c>
    </row>
    <row r="21" spans="1:21" s="81" customFormat="1" ht="30" customHeight="1">
      <c r="A21" s="69" t="s">
        <v>82</v>
      </c>
      <c r="B21" s="59" t="s">
        <v>36</v>
      </c>
      <c r="C21" s="60" t="s">
        <v>83</v>
      </c>
      <c r="D21" s="61" t="s">
        <v>1</v>
      </c>
      <c r="E21" s="62" t="s">
        <v>35</v>
      </c>
      <c r="F21" s="63">
        <v>20</v>
      </c>
      <c r="G21" s="64"/>
      <c r="H21" s="65">
        <f>ROUND(G21*F21,2)</f>
        <v>0</v>
      </c>
      <c r="I21" s="74"/>
      <c r="J21" s="75">
        <f ca="1" t="shared" si="10"/>
      </c>
      <c r="K21" s="76" t="str">
        <f t="shared" si="11"/>
        <v>B09628.6 mm Diametereach</v>
      </c>
      <c r="L21" s="77" t="e">
        <f>MATCH(K21,#REF!,0)</f>
        <v>#REF!</v>
      </c>
      <c r="M21" s="78" t="str">
        <f ca="1" t="shared" si="12"/>
        <v>F0</v>
      </c>
      <c r="N21" s="78" t="str">
        <f ca="1" t="shared" si="13"/>
        <v>C2</v>
      </c>
      <c r="O21" s="78" t="str">
        <f ca="1" t="shared" si="14"/>
        <v>C2</v>
      </c>
      <c r="P21" s="92">
        <f ca="1" t="shared" si="0"/>
      </c>
      <c r="Q21" s="76" t="str">
        <f t="shared" si="4"/>
        <v>B09628.6 mm Diametereach</v>
      </c>
      <c r="R21" s="77">
        <f>MATCH(Q21,'[2]Pay Items'!$K$1:$K$505,0)</f>
        <v>147</v>
      </c>
      <c r="S21" s="93" t="str">
        <f ca="1" t="shared" si="1"/>
        <v>F0</v>
      </c>
      <c r="T21" s="93" t="str">
        <f ca="1" t="shared" si="2"/>
        <v>C2</v>
      </c>
      <c r="U21" s="93" t="str">
        <f ca="1" t="shared" si="3"/>
        <v>C2</v>
      </c>
    </row>
    <row r="22" spans="1:21" s="81" customFormat="1" ht="30" customHeight="1">
      <c r="A22" s="69" t="s">
        <v>41</v>
      </c>
      <c r="B22" s="73" t="s">
        <v>288</v>
      </c>
      <c r="C22" s="60" t="s">
        <v>42</v>
      </c>
      <c r="D22" s="61" t="s">
        <v>267</v>
      </c>
      <c r="E22" s="62"/>
      <c r="F22" s="63"/>
      <c r="G22" s="82"/>
      <c r="H22" s="65"/>
      <c r="I22" s="74"/>
      <c r="J22" s="75" t="str">
        <f ca="1" t="shared" si="10"/>
        <v>LOCKED</v>
      </c>
      <c r="K22" s="76" t="str">
        <f t="shared" si="11"/>
        <v>B097Drilled Tie BarsCW 3230-R7</v>
      </c>
      <c r="L22" s="77" t="e">
        <f>MATCH(K22,#REF!,0)</f>
        <v>#REF!</v>
      </c>
      <c r="M22" s="78" t="str">
        <f ca="1" t="shared" si="12"/>
        <v>F0</v>
      </c>
      <c r="N22" s="78" t="str">
        <f ca="1" t="shared" si="13"/>
        <v>G</v>
      </c>
      <c r="O22" s="78" t="str">
        <f ca="1" t="shared" si="14"/>
        <v>C2</v>
      </c>
      <c r="P22" s="92" t="str">
        <f ca="1" t="shared" si="0"/>
        <v>LOCKED</v>
      </c>
      <c r="Q22" s="76" t="str">
        <f t="shared" si="4"/>
        <v>B097Drilled Tie BarsCW 3230-R7</v>
      </c>
      <c r="R22" s="77">
        <f>MATCH(Q22,'[2]Pay Items'!$K$1:$K$505,0)</f>
        <v>148</v>
      </c>
      <c r="S22" s="93" t="str">
        <f ca="1" t="shared" si="1"/>
        <v>F0</v>
      </c>
      <c r="T22" s="93" t="str">
        <f ca="1" t="shared" si="2"/>
        <v>G</v>
      </c>
      <c r="U22" s="93" t="str">
        <f ca="1" t="shared" si="3"/>
        <v>C2</v>
      </c>
    </row>
    <row r="23" spans="1:21" s="81" customFormat="1" ht="30" customHeight="1">
      <c r="A23" s="69" t="s">
        <v>43</v>
      </c>
      <c r="B23" s="59" t="s">
        <v>29</v>
      </c>
      <c r="C23" s="60" t="s">
        <v>44</v>
      </c>
      <c r="D23" s="61" t="s">
        <v>1</v>
      </c>
      <c r="E23" s="62" t="s">
        <v>35</v>
      </c>
      <c r="F23" s="63">
        <v>60</v>
      </c>
      <c r="G23" s="64"/>
      <c r="H23" s="65">
        <f>ROUND(G23*F23,2)</f>
        <v>0</v>
      </c>
      <c r="I23" s="74"/>
      <c r="J23" s="75">
        <f ca="1" t="shared" si="10"/>
      </c>
      <c r="K23" s="76" t="str">
        <f t="shared" si="11"/>
        <v>B09820 M Deformed Tie Bareach</v>
      </c>
      <c r="L23" s="77" t="e">
        <f>MATCH(K23,#REF!,0)</f>
        <v>#REF!</v>
      </c>
      <c r="M23" s="78" t="str">
        <f ca="1" t="shared" si="12"/>
        <v>F0</v>
      </c>
      <c r="N23" s="78" t="str">
        <f ca="1" t="shared" si="13"/>
        <v>C2</v>
      </c>
      <c r="O23" s="78" t="str">
        <f ca="1" t="shared" si="14"/>
        <v>C2</v>
      </c>
      <c r="P23" s="92">
        <f ca="1" t="shared" si="0"/>
      </c>
      <c r="Q23" s="76" t="str">
        <f t="shared" si="4"/>
        <v>B09820 M Deformed Tie Bareach</v>
      </c>
      <c r="R23" s="77">
        <f>MATCH(Q23,'[2]Pay Items'!$K$1:$K$505,0)</f>
        <v>149</v>
      </c>
      <c r="S23" s="93" t="str">
        <f ca="1" t="shared" si="1"/>
        <v>F0</v>
      </c>
      <c r="T23" s="93" t="str">
        <f ca="1" t="shared" si="2"/>
        <v>C2</v>
      </c>
      <c r="U23" s="93" t="str">
        <f ca="1" t="shared" si="3"/>
        <v>C2</v>
      </c>
    </row>
    <row r="24" spans="1:21" s="81" customFormat="1" ht="30" customHeight="1">
      <c r="A24" s="69" t="s">
        <v>45</v>
      </c>
      <c r="B24" s="59" t="s">
        <v>36</v>
      </c>
      <c r="C24" s="60" t="s">
        <v>46</v>
      </c>
      <c r="D24" s="61" t="s">
        <v>1</v>
      </c>
      <c r="E24" s="62" t="s">
        <v>35</v>
      </c>
      <c r="F24" s="63">
        <v>20</v>
      </c>
      <c r="G24" s="64"/>
      <c r="H24" s="65">
        <f>ROUND(G24*F24,2)</f>
        <v>0</v>
      </c>
      <c r="I24" s="74"/>
      <c r="J24" s="75">
        <f ca="1" t="shared" si="10"/>
      </c>
      <c r="K24" s="76" t="str">
        <f t="shared" si="11"/>
        <v>B09925 M Deformed Tie Bareach</v>
      </c>
      <c r="L24" s="77" t="e">
        <f>MATCH(K24,#REF!,0)</f>
        <v>#REF!</v>
      </c>
      <c r="M24" s="78" t="str">
        <f ca="1" t="shared" si="12"/>
        <v>F0</v>
      </c>
      <c r="N24" s="78" t="str">
        <f ca="1" t="shared" si="13"/>
        <v>C2</v>
      </c>
      <c r="O24" s="78" t="str">
        <f ca="1" t="shared" si="14"/>
        <v>C2</v>
      </c>
      <c r="P24" s="92">
        <f ca="1" t="shared" si="0"/>
      </c>
      <c r="Q24" s="76" t="str">
        <f t="shared" si="4"/>
        <v>B09925 M Deformed Tie Bareach</v>
      </c>
      <c r="R24" s="77">
        <f>MATCH(Q24,'[2]Pay Items'!$K$1:$K$505,0)</f>
        <v>150</v>
      </c>
      <c r="S24" s="93" t="str">
        <f ca="1" t="shared" si="1"/>
        <v>F0</v>
      </c>
      <c r="T24" s="93" t="str">
        <f ca="1" t="shared" si="2"/>
        <v>C2</v>
      </c>
      <c r="U24" s="93" t="str">
        <f ca="1" t="shared" si="3"/>
        <v>C2</v>
      </c>
    </row>
    <row r="25" spans="1:21" s="79" customFormat="1" ht="43.5" customHeight="1">
      <c r="A25" s="69" t="s">
        <v>128</v>
      </c>
      <c r="B25" s="73" t="s">
        <v>289</v>
      </c>
      <c r="C25" s="60" t="s">
        <v>129</v>
      </c>
      <c r="D25" s="61" t="s">
        <v>268</v>
      </c>
      <c r="E25" s="62"/>
      <c r="F25" s="63"/>
      <c r="G25" s="82"/>
      <c r="H25" s="65"/>
      <c r="I25" s="74"/>
      <c r="J25" s="75" t="str">
        <f ca="1" t="shared" si="10"/>
        <v>LOCKED</v>
      </c>
      <c r="K25" s="76" t="str">
        <f t="shared" si="11"/>
        <v>B100rMiscellaneous Concrete Slab RemovalCW 3235-R9</v>
      </c>
      <c r="L25" s="77" t="e">
        <f>MATCH(K25,#REF!,0)</f>
        <v>#REF!</v>
      </c>
      <c r="M25" s="78" t="str">
        <f ca="1" t="shared" si="12"/>
        <v>F0</v>
      </c>
      <c r="N25" s="78" t="str">
        <f ca="1" t="shared" si="13"/>
        <v>G</v>
      </c>
      <c r="O25" s="78" t="str">
        <f ca="1" t="shared" si="14"/>
        <v>C2</v>
      </c>
      <c r="P25" s="92" t="str">
        <f ca="1" t="shared" si="0"/>
        <v>LOCKED</v>
      </c>
      <c r="Q25" s="76" t="str">
        <f t="shared" si="4"/>
        <v>B100rMiscellaneous Concrete Slab RemovalCW 3235-R9</v>
      </c>
      <c r="R25" s="77">
        <f>MATCH(Q25,'[2]Pay Items'!$K$1:$K$505,0)</f>
        <v>151</v>
      </c>
      <c r="S25" s="93" t="str">
        <f ca="1" t="shared" si="1"/>
        <v>F0</v>
      </c>
      <c r="T25" s="93" t="str">
        <f ca="1" t="shared" si="2"/>
        <v>G</v>
      </c>
      <c r="U25" s="93" t="str">
        <f ca="1" t="shared" si="3"/>
        <v>C2</v>
      </c>
    </row>
    <row r="26" spans="1:21" s="81" customFormat="1" ht="30" customHeight="1">
      <c r="A26" s="69" t="s">
        <v>130</v>
      </c>
      <c r="B26" s="59" t="s">
        <v>29</v>
      </c>
      <c r="C26" s="60" t="s">
        <v>131</v>
      </c>
      <c r="D26" s="61" t="s">
        <v>1</v>
      </c>
      <c r="E26" s="62" t="s">
        <v>28</v>
      </c>
      <c r="F26" s="63">
        <v>700</v>
      </c>
      <c r="G26" s="64"/>
      <c r="H26" s="65">
        <f>ROUND(G26*F26,2)</f>
        <v>0</v>
      </c>
      <c r="I26" s="74"/>
      <c r="J26" s="75">
        <f ca="1" t="shared" si="10"/>
      </c>
      <c r="K26" s="76" t="str">
        <f t="shared" si="11"/>
        <v>B104r100 mm Sidewalkm²</v>
      </c>
      <c r="L26" s="77" t="e">
        <f>MATCH(K26,#REF!,0)</f>
        <v>#REF!</v>
      </c>
      <c r="M26" s="78" t="str">
        <f ca="1" t="shared" si="12"/>
        <v>F0</v>
      </c>
      <c r="N26" s="78" t="str">
        <f ca="1" t="shared" si="13"/>
        <v>C2</v>
      </c>
      <c r="O26" s="78" t="str">
        <f ca="1" t="shared" si="14"/>
        <v>C2</v>
      </c>
      <c r="P26" s="92">
        <f ca="1" t="shared" si="0"/>
      </c>
      <c r="Q26" s="76" t="str">
        <f t="shared" si="4"/>
        <v>B104r100 mm Sidewalkm²</v>
      </c>
      <c r="R26" s="77">
        <f>MATCH(Q26,'[2]Pay Items'!$K$1:$K$505,0)</f>
        <v>155</v>
      </c>
      <c r="S26" s="93" t="str">
        <f ca="1" t="shared" si="1"/>
        <v>F0</v>
      </c>
      <c r="T26" s="93" t="str">
        <f ca="1" t="shared" si="2"/>
        <v>C2</v>
      </c>
      <c r="U26" s="93" t="str">
        <f ca="1" t="shared" si="3"/>
        <v>C2</v>
      </c>
    </row>
    <row r="27" spans="1:21" s="79" customFormat="1" ht="30" customHeight="1">
      <c r="A27" s="69" t="s">
        <v>132</v>
      </c>
      <c r="B27" s="73" t="s">
        <v>126</v>
      </c>
      <c r="C27" s="60" t="s">
        <v>134</v>
      </c>
      <c r="D27" s="61" t="s">
        <v>269</v>
      </c>
      <c r="E27" s="62"/>
      <c r="F27" s="63"/>
      <c r="G27" s="82"/>
      <c r="H27" s="65"/>
      <c r="I27" s="74"/>
      <c r="J27" s="75" t="str">
        <f ca="1" t="shared" si="10"/>
        <v>LOCKED</v>
      </c>
      <c r="K27" s="76" t="str">
        <f t="shared" si="11"/>
        <v>B126rConcrete Curb RemovalCW 3240-R9</v>
      </c>
      <c r="L27" s="77" t="e">
        <f>MATCH(K27,#REF!,0)</f>
        <v>#REF!</v>
      </c>
      <c r="M27" s="78" t="str">
        <f ca="1" t="shared" si="12"/>
        <v>F0</v>
      </c>
      <c r="N27" s="78" t="str">
        <f ca="1" t="shared" si="13"/>
        <v>G</v>
      </c>
      <c r="O27" s="78" t="str">
        <f ca="1" t="shared" si="14"/>
        <v>C2</v>
      </c>
      <c r="P27" s="92" t="str">
        <f ca="1" t="shared" si="0"/>
        <v>LOCKED</v>
      </c>
      <c r="Q27" s="76" t="str">
        <f t="shared" si="4"/>
        <v>B126rConcrete Curb RemovalCW 3240-R9</v>
      </c>
      <c r="R27" s="77">
        <f>MATCH(Q27,'[2]Pay Items'!$K$1:$K$505,0)</f>
        <v>184</v>
      </c>
      <c r="S27" s="93" t="str">
        <f ca="1" t="shared" si="1"/>
        <v>F0</v>
      </c>
      <c r="T27" s="93" t="str">
        <f ca="1" t="shared" si="2"/>
        <v>G</v>
      </c>
      <c r="U27" s="93" t="str">
        <f ca="1" t="shared" si="3"/>
        <v>C2</v>
      </c>
    </row>
    <row r="28" spans="1:21" s="81" customFormat="1" ht="30" customHeight="1">
      <c r="A28" s="69" t="s">
        <v>135</v>
      </c>
      <c r="B28" s="59" t="s">
        <v>29</v>
      </c>
      <c r="C28" s="60" t="s">
        <v>242</v>
      </c>
      <c r="D28" s="61" t="s">
        <v>1</v>
      </c>
      <c r="E28" s="62" t="s">
        <v>49</v>
      </c>
      <c r="F28" s="63">
        <v>20</v>
      </c>
      <c r="G28" s="64"/>
      <c r="H28" s="65">
        <f>ROUND(G28*F28,2)</f>
        <v>0</v>
      </c>
      <c r="I28" s="74" t="s">
        <v>136</v>
      </c>
      <c r="J28" s="75">
        <f ca="1" t="shared" si="10"/>
      </c>
      <c r="K28" s="76" t="str">
        <f t="shared" si="11"/>
        <v>B127rBarrier (Intergral)m</v>
      </c>
      <c r="L28" s="77" t="e">
        <f>MATCH(K28,#REF!,0)</f>
        <v>#REF!</v>
      </c>
      <c r="M28" s="78" t="str">
        <f ca="1" t="shared" si="12"/>
        <v>F0</v>
      </c>
      <c r="N28" s="78" t="str">
        <f ca="1" t="shared" si="13"/>
        <v>C2</v>
      </c>
      <c r="O28" s="78" t="str">
        <f ca="1" t="shared" si="14"/>
        <v>C2</v>
      </c>
      <c r="P28" s="92">
        <f ca="1" t="shared" si="0"/>
      </c>
      <c r="Q28" s="76" t="str">
        <f t="shared" si="4"/>
        <v>B127rBarrier (Intergral)m</v>
      </c>
      <c r="R28" s="77" t="e">
        <f>MATCH(Q28,'[2]Pay Items'!$K$1:$K$505,0)</f>
        <v>#N/A</v>
      </c>
      <c r="S28" s="93" t="str">
        <f ca="1" t="shared" si="1"/>
        <v>F0</v>
      </c>
      <c r="T28" s="93" t="str">
        <f ca="1" t="shared" si="2"/>
        <v>C2</v>
      </c>
      <c r="U28" s="93" t="str">
        <f ca="1" t="shared" si="3"/>
        <v>C2</v>
      </c>
    </row>
    <row r="29" spans="1:21" s="81" customFormat="1" ht="30" customHeight="1">
      <c r="A29" s="69" t="s">
        <v>137</v>
      </c>
      <c r="B29" s="59" t="s">
        <v>36</v>
      </c>
      <c r="C29" s="60" t="s">
        <v>138</v>
      </c>
      <c r="D29" s="61"/>
      <c r="E29" s="62" t="s">
        <v>49</v>
      </c>
      <c r="F29" s="63">
        <v>30</v>
      </c>
      <c r="G29" s="64"/>
      <c r="H29" s="65">
        <f>ROUND(G29*F29,2)</f>
        <v>0</v>
      </c>
      <c r="I29" s="74"/>
      <c r="J29" s="75">
        <f ca="1" t="shared" si="10"/>
      </c>
      <c r="K29" s="76" t="str">
        <f t="shared" si="11"/>
        <v>B128rModified Barrier (Integral)m</v>
      </c>
      <c r="L29" s="77" t="e">
        <f>MATCH(K29,#REF!,0)</f>
        <v>#REF!</v>
      </c>
      <c r="M29" s="78" t="str">
        <f ca="1" t="shared" si="12"/>
        <v>F0</v>
      </c>
      <c r="N29" s="78" t="str">
        <f ca="1" t="shared" si="13"/>
        <v>C2</v>
      </c>
      <c r="O29" s="78" t="str">
        <f ca="1" t="shared" si="14"/>
        <v>C2</v>
      </c>
      <c r="P29" s="92">
        <f ca="1" t="shared" si="0"/>
      </c>
      <c r="Q29" s="76" t="str">
        <f t="shared" si="4"/>
        <v>B128rModified Barrier (Integral)m</v>
      </c>
      <c r="R29" s="77">
        <f>MATCH(Q29,'[2]Pay Items'!$K$1:$K$505,0)</f>
        <v>186</v>
      </c>
      <c r="S29" s="93" t="str">
        <f ca="1" t="shared" si="1"/>
        <v>F0</v>
      </c>
      <c r="T29" s="93" t="str">
        <f ca="1" t="shared" si="2"/>
        <v>C2</v>
      </c>
      <c r="U29" s="93" t="str">
        <f ca="1" t="shared" si="3"/>
        <v>C2</v>
      </c>
    </row>
    <row r="30" spans="1:21" s="81" customFormat="1" ht="43.5" customHeight="1">
      <c r="A30" s="69" t="s">
        <v>52</v>
      </c>
      <c r="B30" s="73" t="s">
        <v>290</v>
      </c>
      <c r="C30" s="60" t="s">
        <v>53</v>
      </c>
      <c r="D30" s="61" t="s">
        <v>139</v>
      </c>
      <c r="E30" s="62" t="s">
        <v>28</v>
      </c>
      <c r="F30" s="63">
        <v>25</v>
      </c>
      <c r="G30" s="64"/>
      <c r="H30" s="65">
        <f>ROUND(G30*F30,2)</f>
        <v>0</v>
      </c>
      <c r="I30" s="74"/>
      <c r="J30" s="75">
        <f ca="1" t="shared" si="10"/>
      </c>
      <c r="K30" s="76" t="str">
        <f t="shared" si="11"/>
        <v>B189Regrading Existing Interlocking Paving StonesCW 3330-R5m²</v>
      </c>
      <c r="L30" s="77" t="e">
        <f>MATCH(K30,#REF!,0)</f>
        <v>#REF!</v>
      </c>
      <c r="M30" s="78" t="str">
        <f ca="1" t="shared" si="12"/>
        <v>F0</v>
      </c>
      <c r="N30" s="78" t="str">
        <f ca="1" t="shared" si="13"/>
        <v>C2</v>
      </c>
      <c r="O30" s="78" t="str">
        <f ca="1" t="shared" si="14"/>
        <v>C2</v>
      </c>
      <c r="P30" s="92">
        <f ca="1" t="shared" si="0"/>
      </c>
      <c r="Q30" s="76" t="str">
        <f t="shared" si="4"/>
        <v>B189Regrading Existing Interlocking Paving StonesCW 3330-R5m²</v>
      </c>
      <c r="R30" s="77">
        <f>MATCH(Q30,'[2]Pay Items'!$K$1:$K$505,0)</f>
        <v>257</v>
      </c>
      <c r="S30" s="93" t="str">
        <f ca="1" t="shared" si="1"/>
        <v>F0</v>
      </c>
      <c r="T30" s="93" t="str">
        <f ca="1" t="shared" si="2"/>
        <v>C2</v>
      </c>
      <c r="U30" s="93" t="str">
        <f ca="1" t="shared" si="3"/>
        <v>C2</v>
      </c>
    </row>
    <row r="31" spans="1:21" s="90" customFormat="1" ht="30" customHeight="1">
      <c r="A31" s="69" t="s">
        <v>142</v>
      </c>
      <c r="B31" s="73" t="s">
        <v>291</v>
      </c>
      <c r="C31" s="60" t="s">
        <v>143</v>
      </c>
      <c r="D31" s="61" t="s">
        <v>144</v>
      </c>
      <c r="E31" s="62"/>
      <c r="F31" s="63"/>
      <c r="G31" s="82"/>
      <c r="H31" s="65"/>
      <c r="I31" s="74"/>
      <c r="J31" s="75" t="str">
        <f ca="1" t="shared" si="10"/>
        <v>LOCKED</v>
      </c>
      <c r="K31" s="76" t="str">
        <f t="shared" si="11"/>
        <v>B200Planing of PavementCW 3450-R5</v>
      </c>
      <c r="L31" s="77" t="e">
        <f>MATCH(K31,#REF!,0)</f>
        <v>#REF!</v>
      </c>
      <c r="M31" s="78" t="str">
        <f ca="1" t="shared" si="12"/>
        <v>F0</v>
      </c>
      <c r="N31" s="78" t="str">
        <f ca="1" t="shared" si="13"/>
        <v>G</v>
      </c>
      <c r="O31" s="78" t="str">
        <f ca="1" t="shared" si="14"/>
        <v>C2</v>
      </c>
      <c r="P31" s="92" t="str">
        <f ca="1" t="shared" si="0"/>
        <v>LOCKED</v>
      </c>
      <c r="Q31" s="76" t="str">
        <f t="shared" si="4"/>
        <v>B200Planing of PavementCW 3450-R5</v>
      </c>
      <c r="R31" s="77">
        <f>MATCH(Q31,'[2]Pay Items'!$K$1:$K$505,0)</f>
        <v>268</v>
      </c>
      <c r="S31" s="93" t="str">
        <f ca="1" t="shared" si="1"/>
        <v>F0</v>
      </c>
      <c r="T31" s="93" t="str">
        <f ca="1" t="shared" si="2"/>
        <v>G</v>
      </c>
      <c r="U31" s="93" t="str">
        <f ca="1" t="shared" si="3"/>
        <v>C2</v>
      </c>
    </row>
    <row r="32" spans="1:21" s="91" customFormat="1" ht="30" customHeight="1">
      <c r="A32" s="69" t="s">
        <v>145</v>
      </c>
      <c r="B32" s="59" t="s">
        <v>29</v>
      </c>
      <c r="C32" s="60" t="s">
        <v>146</v>
      </c>
      <c r="D32" s="61" t="s">
        <v>1</v>
      </c>
      <c r="E32" s="62" t="s">
        <v>28</v>
      </c>
      <c r="F32" s="63">
        <v>300</v>
      </c>
      <c r="G32" s="64"/>
      <c r="H32" s="65">
        <f>ROUND(G32*F32,2)</f>
        <v>0</v>
      </c>
      <c r="I32" s="74"/>
      <c r="J32" s="75">
        <f ca="1" t="shared" si="10"/>
      </c>
      <c r="K32" s="76" t="str">
        <f t="shared" si="11"/>
        <v>B2010 - 50 mm Depth (Asphalt)m²</v>
      </c>
      <c r="L32" s="77" t="e">
        <f>MATCH(K32,#REF!,0)</f>
        <v>#REF!</v>
      </c>
      <c r="M32" s="78" t="str">
        <f ca="1" t="shared" si="12"/>
        <v>F0</v>
      </c>
      <c r="N32" s="78" t="str">
        <f ca="1" t="shared" si="13"/>
        <v>C2</v>
      </c>
      <c r="O32" s="78" t="str">
        <f ca="1" t="shared" si="14"/>
        <v>C2</v>
      </c>
      <c r="P32" s="92">
        <f ca="1" t="shared" si="0"/>
      </c>
      <c r="Q32" s="76" t="str">
        <f t="shared" si="4"/>
        <v>B2010 - 50 mm Depth (Asphalt)m²</v>
      </c>
      <c r="R32" s="77">
        <f>MATCH(Q32,'[2]Pay Items'!$K$1:$K$505,0)</f>
        <v>269</v>
      </c>
      <c r="S32" s="93" t="str">
        <f ca="1" t="shared" si="1"/>
        <v>F0</v>
      </c>
      <c r="T32" s="93" t="str">
        <f ca="1" t="shared" si="2"/>
        <v>C2</v>
      </c>
      <c r="U32" s="93" t="str">
        <f ca="1" t="shared" si="3"/>
        <v>C2</v>
      </c>
    </row>
    <row r="33" spans="1:21" s="68" customFormat="1" ht="30" customHeight="1">
      <c r="A33" s="69" t="s">
        <v>147</v>
      </c>
      <c r="B33" s="73" t="s">
        <v>292</v>
      </c>
      <c r="C33" s="60" t="s">
        <v>148</v>
      </c>
      <c r="D33" s="61" t="s">
        <v>281</v>
      </c>
      <c r="E33" s="62"/>
      <c r="F33" s="67"/>
      <c r="G33" s="82"/>
      <c r="H33" s="65"/>
      <c r="I33" s="74"/>
      <c r="J33" s="92" t="str">
        <f ca="1" t="shared" si="10"/>
        <v>LOCKED</v>
      </c>
      <c r="K33" s="76" t="str">
        <f t="shared" si="11"/>
        <v>B219Detectable Warning Surface TilesE12</v>
      </c>
      <c r="L33" s="77" t="e">
        <f>MATCH(K33,'[1]Pay Items - Revisions from 2011'!$K$1:$K$502,0)</f>
        <v>#N/A</v>
      </c>
      <c r="M33" s="93" t="str">
        <f ca="1" t="shared" si="12"/>
        <v>F0</v>
      </c>
      <c r="N33" s="93" t="str">
        <f ca="1" t="shared" si="13"/>
        <v>G</v>
      </c>
      <c r="O33" s="93" t="str">
        <f ca="1" t="shared" si="14"/>
        <v>C2</v>
      </c>
      <c r="P33" s="92" t="str">
        <f ca="1" t="shared" si="0"/>
        <v>LOCKED</v>
      </c>
      <c r="Q33" s="76" t="str">
        <f t="shared" si="4"/>
        <v>B219Detectable Warning Surface Tiles</v>
      </c>
      <c r="R33" s="77">
        <f>MATCH(Q33,'[2]Pay Items'!$K$1:$K$505,0)</f>
        <v>278</v>
      </c>
      <c r="S33" s="93" t="str">
        <f ca="1" t="shared" si="1"/>
        <v>F0</v>
      </c>
      <c r="T33" s="93" t="str">
        <f ca="1" t="shared" si="2"/>
        <v>G</v>
      </c>
      <c r="U33" s="93" t="str">
        <f ca="1" t="shared" si="3"/>
        <v>C2</v>
      </c>
    </row>
    <row r="34" spans="1:21" s="68" customFormat="1" ht="30" customHeight="1">
      <c r="A34" s="69" t="s">
        <v>149</v>
      </c>
      <c r="B34" s="59" t="s">
        <v>29</v>
      </c>
      <c r="C34" s="60" t="s">
        <v>150</v>
      </c>
      <c r="D34" s="61"/>
      <c r="E34" s="62" t="s">
        <v>35</v>
      </c>
      <c r="F34" s="67">
        <v>5</v>
      </c>
      <c r="G34" s="64"/>
      <c r="H34" s="65">
        <f>ROUND(G34*F34,2)</f>
        <v>0</v>
      </c>
      <c r="I34" s="74"/>
      <c r="J34" s="92">
        <f ca="1" t="shared" si="10"/>
      </c>
      <c r="K34" s="76" t="str">
        <f t="shared" si="11"/>
        <v>B221610 mm X 1220 mmeach</v>
      </c>
      <c r="L34" s="77">
        <f>MATCH(K34,'[1]Pay Items - Revisions from 2011'!$K$1:$K$502,0)</f>
        <v>280</v>
      </c>
      <c r="M34" s="93" t="str">
        <f ca="1" t="shared" si="12"/>
        <v>F0</v>
      </c>
      <c r="N34" s="93" t="str">
        <f ca="1" t="shared" si="13"/>
        <v>C2</v>
      </c>
      <c r="O34" s="93" t="str">
        <f ca="1" t="shared" si="14"/>
        <v>C2</v>
      </c>
      <c r="P34" s="92">
        <f ca="1" t="shared" si="0"/>
      </c>
      <c r="Q34" s="76" t="str">
        <f t="shared" si="4"/>
        <v>B221610 mm X 1220 mmeach</v>
      </c>
      <c r="R34" s="77">
        <f>MATCH(Q34,'[2]Pay Items'!$K$1:$K$505,0)</f>
        <v>280</v>
      </c>
      <c r="S34" s="93" t="str">
        <f ca="1" t="shared" si="1"/>
        <v>F0</v>
      </c>
      <c r="T34" s="93" t="str">
        <f ca="1" t="shared" si="2"/>
        <v>C2</v>
      </c>
      <c r="U34" s="93" t="str">
        <f ca="1" t="shared" si="3"/>
        <v>C2</v>
      </c>
    </row>
    <row r="35" spans="1:21" ht="36" customHeight="1">
      <c r="A35" s="21"/>
      <c r="B35" s="7"/>
      <c r="C35" s="36" t="s">
        <v>18</v>
      </c>
      <c r="D35" s="61"/>
      <c r="E35" s="9"/>
      <c r="F35" s="9"/>
      <c r="G35" s="21"/>
      <c r="H35" s="24"/>
      <c r="P35" s="92" t="str">
        <f ca="1" t="shared" si="0"/>
        <v>LOCKED</v>
      </c>
      <c r="Q35" s="76" t="str">
        <f t="shared" si="4"/>
        <v>ROADWORKS - NEW CONSTRUCTION</v>
      </c>
      <c r="R35" s="77" t="e">
        <f>MATCH(Q35,'[2]Pay Items'!$K$1:$K$505,0)</f>
        <v>#N/A</v>
      </c>
      <c r="S35" s="93" t="str">
        <f ca="1" t="shared" si="1"/>
        <v>G</v>
      </c>
      <c r="T35" s="93" t="str">
        <f ca="1" t="shared" si="2"/>
        <v>C2</v>
      </c>
      <c r="U35" s="93" t="str">
        <f ca="1" t="shared" si="3"/>
        <v>C2</v>
      </c>
    </row>
    <row r="36" spans="1:21" s="79" customFormat="1" ht="43.5" customHeight="1">
      <c r="A36" s="71" t="s">
        <v>55</v>
      </c>
      <c r="B36" s="73" t="s">
        <v>293</v>
      </c>
      <c r="C36" s="60" t="s">
        <v>56</v>
      </c>
      <c r="D36" s="61" t="s">
        <v>151</v>
      </c>
      <c r="E36" s="62"/>
      <c r="F36" s="67"/>
      <c r="G36" s="82"/>
      <c r="H36" s="70"/>
      <c r="I36" s="74"/>
      <c r="J36" s="75" t="str">
        <f ca="1">IF(CELL("protect",$G36)=1,"LOCKED","")</f>
        <v>LOCKED</v>
      </c>
      <c r="K36" s="76" t="str">
        <f>CLEAN(CONCATENATE(TRIM($A36),TRIM($C36),TRIM($D36),TRIM($E36)))</f>
        <v>C001Concrete Pavements, Median Slabs, Bull-noses, and Safety MediansCW 3310-R14</v>
      </c>
      <c r="L36" s="77" t="e">
        <f>MATCH(K36,#REF!,0)</f>
        <v>#REF!</v>
      </c>
      <c r="M36" s="78" t="str">
        <f ca="1">CELL("format",$F36)</f>
        <v>F0</v>
      </c>
      <c r="N36" s="78" t="str">
        <f ca="1">CELL("format",$G36)</f>
        <v>G</v>
      </c>
      <c r="O36" s="78" t="str">
        <f ca="1">CELL("format",$H36)</f>
        <v>C2</v>
      </c>
      <c r="P36" s="92" t="str">
        <f ca="1" t="shared" si="0"/>
        <v>LOCKED</v>
      </c>
      <c r="Q36" s="76" t="str">
        <f t="shared" si="4"/>
        <v>C001Concrete Pavements, Median Slabs, Bull-noses, and Safety MediansCW 3310-R14</v>
      </c>
      <c r="R36" s="77">
        <f>MATCH(Q36,'[2]Pay Items'!$K$1:$K$505,0)</f>
        <v>283</v>
      </c>
      <c r="S36" s="93" t="str">
        <f ca="1" t="shared" si="1"/>
        <v>F0</v>
      </c>
      <c r="T36" s="93" t="str">
        <f ca="1" t="shared" si="2"/>
        <v>G</v>
      </c>
      <c r="U36" s="93" t="str">
        <f ca="1" t="shared" si="3"/>
        <v>C2</v>
      </c>
    </row>
    <row r="37" spans="1:21" s="79" customFormat="1" ht="43.5" customHeight="1">
      <c r="A37" s="71" t="s">
        <v>86</v>
      </c>
      <c r="B37" s="59" t="s">
        <v>29</v>
      </c>
      <c r="C37" s="60" t="s">
        <v>87</v>
      </c>
      <c r="D37" s="61" t="s">
        <v>1</v>
      </c>
      <c r="E37" s="62" t="s">
        <v>28</v>
      </c>
      <c r="F37" s="67">
        <v>180</v>
      </c>
      <c r="G37" s="64"/>
      <c r="H37" s="65">
        <f>ROUND(G37*F37,2)</f>
        <v>0</v>
      </c>
      <c r="I37" s="74" t="s">
        <v>154</v>
      </c>
      <c r="J37" s="75">
        <f ca="1">IF(CELL("protect",$G37)=1,"LOCKED","")</f>
      </c>
      <c r="K37" s="76" t="str">
        <f>CLEAN(CONCATENATE(TRIM($A37),TRIM($C37),TRIM($D37),TRIM($E37)))</f>
        <v>C008Construction of 200 mm Concrete Pavement (Reinforced)m²</v>
      </c>
      <c r="L37" s="77" t="e">
        <f>MATCH(K37,#REF!,0)</f>
        <v>#REF!</v>
      </c>
      <c r="M37" s="78" t="str">
        <f ca="1">CELL("format",$F37)</f>
        <v>F0</v>
      </c>
      <c r="N37" s="78" t="str">
        <f ca="1">CELL("format",$G37)</f>
        <v>C2</v>
      </c>
      <c r="O37" s="78" t="str">
        <f ca="1">CELL("format",$H37)</f>
        <v>C2</v>
      </c>
      <c r="P37" s="92">
        <f ca="1" t="shared" si="0"/>
      </c>
      <c r="Q37" s="76" t="str">
        <f t="shared" si="4"/>
        <v>C008Construction of 200 mm Concrete Pavement (Reinforced)m²</v>
      </c>
      <c r="R37" s="77">
        <f>MATCH(Q37,'[2]Pay Items'!$K$1:$K$505,0)</f>
        <v>290</v>
      </c>
      <c r="S37" s="93" t="str">
        <f ca="1" t="shared" si="1"/>
        <v>F0</v>
      </c>
      <c r="T37" s="93" t="str">
        <f ca="1" t="shared" si="2"/>
        <v>C2</v>
      </c>
      <c r="U37" s="93" t="str">
        <f ca="1" t="shared" si="3"/>
        <v>C2</v>
      </c>
    </row>
    <row r="38" spans="1:21" s="79" customFormat="1" ht="43.5" customHeight="1">
      <c r="A38" s="71" t="s">
        <v>251</v>
      </c>
      <c r="B38" s="73" t="s">
        <v>294</v>
      </c>
      <c r="C38" s="60" t="s">
        <v>253</v>
      </c>
      <c r="D38" s="61" t="s">
        <v>151</v>
      </c>
      <c r="E38" s="62"/>
      <c r="F38" s="67"/>
      <c r="G38" s="82"/>
      <c r="H38" s="70"/>
      <c r="I38" s="98"/>
      <c r="J38" s="75" t="str">
        <f ca="1">IF(CELL("protect",$G38)=1,"LOCKED","")</f>
        <v>LOCKED</v>
      </c>
      <c r="K38" s="76" t="str">
        <f>CLEAN(CONCATENATE(TRIM($A38),TRIM($C38),TRIM($D38),TRIM($E38)))</f>
        <v>C019Concrete Pavements for Early OpeningCW 3310-R14</v>
      </c>
      <c r="L38" s="77" t="e">
        <f>MATCH(K38,#REF!,0)</f>
        <v>#REF!</v>
      </c>
      <c r="M38" s="78" t="str">
        <f ca="1">CELL("format",$F38)</f>
        <v>F0</v>
      </c>
      <c r="N38" s="78" t="str">
        <f ca="1">CELL("format",$G38)</f>
        <v>G</v>
      </c>
      <c r="O38" s="78" t="str">
        <f ca="1">CELL("format",$H38)</f>
        <v>C2</v>
      </c>
      <c r="P38" s="92" t="str">
        <f ca="1" t="shared" si="0"/>
        <v>LOCKED</v>
      </c>
      <c r="Q38" s="76" t="str">
        <f t="shared" si="4"/>
        <v>C019Concrete Pavements for Early OpeningCW 3310-R14</v>
      </c>
      <c r="R38" s="77">
        <f>MATCH(Q38,'[2]Pay Items'!$K$1:$K$505,0)</f>
        <v>301</v>
      </c>
      <c r="S38" s="93" t="str">
        <f ca="1" t="shared" si="1"/>
        <v>F0</v>
      </c>
      <c r="T38" s="93" t="str">
        <f ca="1" t="shared" si="2"/>
        <v>G</v>
      </c>
      <c r="U38" s="93" t="str">
        <f ca="1" t="shared" si="3"/>
        <v>C2</v>
      </c>
    </row>
    <row r="39" spans="1:21" s="79" customFormat="1" ht="54" customHeight="1">
      <c r="A39" s="71" t="s">
        <v>254</v>
      </c>
      <c r="B39" s="59" t="s">
        <v>29</v>
      </c>
      <c r="C39" s="60" t="s">
        <v>256</v>
      </c>
      <c r="D39" s="61"/>
      <c r="E39" s="62" t="s">
        <v>28</v>
      </c>
      <c r="F39" s="67">
        <v>2210</v>
      </c>
      <c r="G39" s="64"/>
      <c r="H39" s="65">
        <f>ROUND(G39*F39,2)</f>
        <v>0</v>
      </c>
      <c r="I39" s="89" t="s">
        <v>255</v>
      </c>
      <c r="J39" s="75">
        <f ca="1">IF(CELL("protect",$G39)=1,"LOCKED","")</f>
      </c>
      <c r="K39" s="76" t="str">
        <f>CLEAN(CONCATENATE(TRIM($A39),TRIM($C39),TRIM($D39),TRIM($E39)))</f>
        <v>C022Construction of 250 mm Concrete Pavement for Early Opening 72 Hour (Plain-Dowelled)m²</v>
      </c>
      <c r="L39" s="77" t="e">
        <f>MATCH(K39,#REF!,0)</f>
        <v>#REF!</v>
      </c>
      <c r="M39" s="78" t="str">
        <f ca="1">CELL("format",$F39)</f>
        <v>F0</v>
      </c>
      <c r="N39" s="78" t="str">
        <f ca="1">CELL("format",$G39)</f>
        <v>C2</v>
      </c>
      <c r="O39" s="78" t="str">
        <f ca="1">CELL("format",$H39)</f>
        <v>C2</v>
      </c>
      <c r="P39" s="92">
        <f ca="1" t="shared" si="0"/>
      </c>
      <c r="Q39" s="76" t="str">
        <f t="shared" si="4"/>
        <v>C022Construction of 250 mm Concrete Pavement for Early Opening 72 Hour (Plain-Dowelled)m²</v>
      </c>
      <c r="R39" s="77" t="e">
        <f>MATCH(Q39,'[2]Pay Items'!$K$1:$K$505,0)</f>
        <v>#N/A</v>
      </c>
      <c r="S39" s="93" t="str">
        <f ca="1" t="shared" si="1"/>
        <v>F0</v>
      </c>
      <c r="T39" s="93" t="str">
        <f ca="1" t="shared" si="2"/>
        <v>C2</v>
      </c>
      <c r="U39" s="93" t="str">
        <f ca="1" t="shared" si="3"/>
        <v>C2</v>
      </c>
    </row>
    <row r="40" spans="1:21" s="79" customFormat="1" ht="43.5" customHeight="1">
      <c r="A40" s="71" t="s">
        <v>57</v>
      </c>
      <c r="B40" s="73" t="s">
        <v>295</v>
      </c>
      <c r="C40" s="60" t="s">
        <v>58</v>
      </c>
      <c r="D40" s="61" t="s">
        <v>151</v>
      </c>
      <c r="E40" s="62"/>
      <c r="F40" s="67"/>
      <c r="G40" s="82"/>
      <c r="H40" s="70"/>
      <c r="I40" s="74"/>
      <c r="J40" s="75" t="str">
        <f aca="true" ca="1" t="shared" si="15" ref="J40:J51">IF(CELL("protect",$G40)=1,"LOCKED","")</f>
        <v>LOCKED</v>
      </c>
      <c r="K40" s="76" t="str">
        <f aca="true" t="shared" si="16" ref="K40:K51">CLEAN(CONCATENATE(TRIM($A40),TRIM($C40),TRIM($D40),TRIM($E40)))</f>
        <v>C032Concrete Curbs, Curb and Gutter, and Splash StripsCW 3310-R14</v>
      </c>
      <c r="L40" s="77" t="e">
        <f>MATCH(K40,#REF!,0)</f>
        <v>#REF!</v>
      </c>
      <c r="M40" s="78" t="str">
        <f aca="true" ca="1" t="shared" si="17" ref="M40:M51">CELL("format",$F40)</f>
        <v>F0</v>
      </c>
      <c r="N40" s="78" t="str">
        <f aca="true" ca="1" t="shared" si="18" ref="N40:N51">CELL("format",$G40)</f>
        <v>G</v>
      </c>
      <c r="O40" s="78" t="str">
        <f aca="true" ca="1" t="shared" si="19" ref="O40:O51">CELL("format",$H40)</f>
        <v>C2</v>
      </c>
      <c r="P40" s="92" t="str">
        <f ca="1" t="shared" si="0"/>
        <v>LOCKED</v>
      </c>
      <c r="Q40" s="76" t="str">
        <f t="shared" si="4"/>
        <v>C032Concrete Curbs, Curb and Gutter, and Splash StripsCW 3310-R14</v>
      </c>
      <c r="R40" s="77">
        <f>MATCH(Q40,'[2]Pay Items'!$K$1:$K$505,0)</f>
        <v>314</v>
      </c>
      <c r="S40" s="93" t="str">
        <f ca="1" t="shared" si="1"/>
        <v>F0</v>
      </c>
      <c r="T40" s="93" t="str">
        <f ca="1" t="shared" si="2"/>
        <v>G</v>
      </c>
      <c r="U40" s="93" t="str">
        <f ca="1" t="shared" si="3"/>
        <v>C2</v>
      </c>
    </row>
    <row r="41" spans="1:21" s="81" customFormat="1" ht="43.5" customHeight="1">
      <c r="A41" s="71" t="s">
        <v>155</v>
      </c>
      <c r="B41" s="59" t="s">
        <v>29</v>
      </c>
      <c r="C41" s="60" t="s">
        <v>243</v>
      </c>
      <c r="D41" s="61" t="s">
        <v>156</v>
      </c>
      <c r="E41" s="62" t="s">
        <v>49</v>
      </c>
      <c r="F41" s="63">
        <v>285</v>
      </c>
      <c r="G41" s="64"/>
      <c r="H41" s="65">
        <f aca="true" t="shared" si="20" ref="H41:H46">ROUND(G41*F41,2)</f>
        <v>0</v>
      </c>
      <c r="I41" s="74" t="s">
        <v>157</v>
      </c>
      <c r="J41" s="75">
        <f ca="1" t="shared" si="15"/>
      </c>
      <c r="K41" s="76" t="str">
        <f t="shared" si="16"/>
        <v>C035Construction of Barrier (180 mm ht, Integral)SD-204m</v>
      </c>
      <c r="L41" s="77" t="e">
        <f>MATCH(K41,#REF!,0)</f>
        <v>#REF!</v>
      </c>
      <c r="M41" s="78" t="str">
        <f ca="1" t="shared" si="17"/>
        <v>F0</v>
      </c>
      <c r="N41" s="78" t="str">
        <f ca="1" t="shared" si="18"/>
        <v>C2</v>
      </c>
      <c r="O41" s="78" t="str">
        <f ca="1" t="shared" si="19"/>
        <v>C2</v>
      </c>
      <c r="P41" s="92">
        <f ca="1" t="shared" si="0"/>
      </c>
      <c r="Q41" s="76" t="str">
        <f t="shared" si="4"/>
        <v>C035Construction of Barrier (180 mm ht, Integral)SD-204m</v>
      </c>
      <c r="R41" s="77" t="e">
        <f>MATCH(Q41,'[2]Pay Items'!$K$1:$K$505,0)</f>
        <v>#N/A</v>
      </c>
      <c r="S41" s="93" t="str">
        <f ca="1" t="shared" si="1"/>
        <v>F0</v>
      </c>
      <c r="T41" s="93" t="str">
        <f ca="1" t="shared" si="2"/>
        <v>C2</v>
      </c>
      <c r="U41" s="93" t="str">
        <f ca="1" t="shared" si="3"/>
        <v>C2</v>
      </c>
    </row>
    <row r="42" spans="1:21" s="81" customFormat="1" ht="43.5" customHeight="1">
      <c r="A42" s="71" t="s">
        <v>158</v>
      </c>
      <c r="B42" s="59" t="s">
        <v>36</v>
      </c>
      <c r="C42" s="60" t="s">
        <v>244</v>
      </c>
      <c r="D42" s="61" t="s">
        <v>159</v>
      </c>
      <c r="E42" s="62" t="s">
        <v>49</v>
      </c>
      <c r="F42" s="63">
        <v>100</v>
      </c>
      <c r="G42" s="64"/>
      <c r="H42" s="65">
        <f t="shared" si="20"/>
        <v>0</v>
      </c>
      <c r="I42" s="89" t="s">
        <v>160</v>
      </c>
      <c r="J42" s="75">
        <f ca="1" t="shared" si="15"/>
      </c>
      <c r="K42" s="76" t="str">
        <f t="shared" si="16"/>
        <v>C037Construction of Modified Barrier (180 mm ht, Integral)SD-203Bm</v>
      </c>
      <c r="L42" s="77" t="e">
        <f>MATCH(K42,#REF!,0)</f>
        <v>#REF!</v>
      </c>
      <c r="M42" s="78" t="str">
        <f ca="1" t="shared" si="17"/>
        <v>F0</v>
      </c>
      <c r="N42" s="78" t="str">
        <f ca="1" t="shared" si="18"/>
        <v>C2</v>
      </c>
      <c r="O42" s="78" t="str">
        <f ca="1" t="shared" si="19"/>
        <v>C2</v>
      </c>
      <c r="P42" s="92">
        <f ca="1" t="shared" si="0"/>
      </c>
      <c r="Q42" s="76" t="str">
        <f t="shared" si="4"/>
        <v>C037Construction of Modified Barrier (180 mm ht, Integral)SD-203Bm</v>
      </c>
      <c r="R42" s="77" t="e">
        <f>MATCH(Q42,'[2]Pay Items'!$K$1:$K$505,0)</f>
        <v>#N/A</v>
      </c>
      <c r="S42" s="93" t="str">
        <f ca="1" t="shared" si="1"/>
        <v>F0</v>
      </c>
      <c r="T42" s="93" t="str">
        <f ca="1" t="shared" si="2"/>
        <v>C2</v>
      </c>
      <c r="U42" s="93" t="str">
        <f ca="1" t="shared" si="3"/>
        <v>C2</v>
      </c>
    </row>
    <row r="43" spans="1:21" s="79" customFormat="1" ht="75" customHeight="1">
      <c r="A43" s="71" t="s">
        <v>161</v>
      </c>
      <c r="B43" s="59" t="s">
        <v>50</v>
      </c>
      <c r="C43" s="60" t="s">
        <v>245</v>
      </c>
      <c r="D43" s="61" t="s">
        <v>84</v>
      </c>
      <c r="E43" s="62" t="s">
        <v>49</v>
      </c>
      <c r="F43" s="67">
        <v>180</v>
      </c>
      <c r="G43" s="64"/>
      <c r="H43" s="65">
        <f t="shared" si="20"/>
        <v>0</v>
      </c>
      <c r="I43" s="74" t="s">
        <v>157</v>
      </c>
      <c r="J43" s="75">
        <f ca="1" t="shared" si="15"/>
      </c>
      <c r="K43" s="76" t="str">
        <f t="shared" si="16"/>
        <v>C038Construction of Curb and Gutter (150mm ht, Barrier, Integral, 600 mm width, 150 mm Plain Concrete Pavement)SD-200m</v>
      </c>
      <c r="L43" s="77" t="e">
        <f>MATCH(K43,#REF!,0)</f>
        <v>#REF!</v>
      </c>
      <c r="M43" s="78" t="str">
        <f ca="1" t="shared" si="17"/>
        <v>F0</v>
      </c>
      <c r="N43" s="78" t="str">
        <f ca="1" t="shared" si="18"/>
        <v>C2</v>
      </c>
      <c r="O43" s="78" t="str">
        <f ca="1" t="shared" si="19"/>
        <v>C2</v>
      </c>
      <c r="P43" s="92">
        <f ca="1" t="shared" si="0"/>
      </c>
      <c r="Q43" s="76" t="str">
        <f t="shared" si="4"/>
        <v>C038Construction of Curb and Gutter (150mm ht, Barrier, Integral, 600 mm width, 150 mm Plain Concrete Pavement)SD-200m</v>
      </c>
      <c r="R43" s="77" t="e">
        <f>MATCH(Q43,'[2]Pay Items'!$K$1:$K$505,0)</f>
        <v>#N/A</v>
      </c>
      <c r="S43" s="93" t="str">
        <f ca="1" t="shared" si="1"/>
        <v>F0</v>
      </c>
      <c r="T43" s="93" t="str">
        <f ca="1" t="shared" si="2"/>
        <v>C2</v>
      </c>
      <c r="U43" s="93" t="str">
        <f ca="1" t="shared" si="3"/>
        <v>C2</v>
      </c>
    </row>
    <row r="44" spans="1:21" s="81" customFormat="1" ht="43.5" customHeight="1">
      <c r="A44" s="71" t="s">
        <v>59</v>
      </c>
      <c r="B44" s="59" t="s">
        <v>63</v>
      </c>
      <c r="C44" s="60" t="s">
        <v>162</v>
      </c>
      <c r="D44" s="61" t="s">
        <v>163</v>
      </c>
      <c r="E44" s="62" t="s">
        <v>49</v>
      </c>
      <c r="F44" s="63">
        <v>55</v>
      </c>
      <c r="G44" s="64"/>
      <c r="H44" s="65">
        <f t="shared" si="20"/>
        <v>0</v>
      </c>
      <c r="I44" s="89" t="s">
        <v>164</v>
      </c>
      <c r="J44" s="75">
        <f ca="1" t="shared" si="15"/>
      </c>
      <c r="K44" s="76" t="str">
        <f t="shared" si="16"/>
        <v>C046Construction of Curb Ramp (10-15 mm ht, Integral)SD-229Cm</v>
      </c>
      <c r="L44" s="77" t="e">
        <f>MATCH(K44,#REF!,0)</f>
        <v>#REF!</v>
      </c>
      <c r="M44" s="78" t="str">
        <f ca="1" t="shared" si="17"/>
        <v>F0</v>
      </c>
      <c r="N44" s="78" t="str">
        <f ca="1" t="shared" si="18"/>
        <v>C2</v>
      </c>
      <c r="O44" s="78" t="str">
        <f ca="1" t="shared" si="19"/>
        <v>C2</v>
      </c>
      <c r="P44" s="92">
        <f ca="1" t="shared" si="0"/>
      </c>
      <c r="Q44" s="76" t="str">
        <f t="shared" si="4"/>
        <v>C046Construction of Curb Ramp (10-15 mm ht, Integral)SD-229Cm</v>
      </c>
      <c r="R44" s="77">
        <f>MATCH(Q44,'[2]Pay Items'!$K$1:$K$505,0)</f>
        <v>328</v>
      </c>
      <c r="S44" s="93" t="str">
        <f ca="1" t="shared" si="1"/>
        <v>F0</v>
      </c>
      <c r="T44" s="93" t="str">
        <f ca="1" t="shared" si="2"/>
        <v>C2</v>
      </c>
      <c r="U44" s="93" t="str">
        <f ca="1" t="shared" si="3"/>
        <v>C2</v>
      </c>
    </row>
    <row r="45" spans="1:21" s="79" customFormat="1" ht="43.5" customHeight="1">
      <c r="A45" s="71" t="s">
        <v>89</v>
      </c>
      <c r="B45" s="73" t="s">
        <v>296</v>
      </c>
      <c r="C45" s="60" t="s">
        <v>51</v>
      </c>
      <c r="D45" s="61" t="s">
        <v>151</v>
      </c>
      <c r="E45" s="62" t="s">
        <v>49</v>
      </c>
      <c r="F45" s="67">
        <v>430</v>
      </c>
      <c r="G45" s="64"/>
      <c r="H45" s="65">
        <f t="shared" si="20"/>
        <v>0</v>
      </c>
      <c r="I45" s="74"/>
      <c r="J45" s="75">
        <f ca="1" t="shared" si="15"/>
      </c>
      <c r="K45" s="76" t="str">
        <f t="shared" si="16"/>
        <v>C050Supply and Installation of Dowel AssembliesCW 3310-R14m</v>
      </c>
      <c r="L45" s="77" t="e">
        <f>MATCH(K45,#REF!,0)</f>
        <v>#REF!</v>
      </c>
      <c r="M45" s="78" t="str">
        <f ca="1" t="shared" si="17"/>
        <v>F0</v>
      </c>
      <c r="N45" s="78" t="str">
        <f ca="1" t="shared" si="18"/>
        <v>C2</v>
      </c>
      <c r="O45" s="78" t="str">
        <f ca="1" t="shared" si="19"/>
        <v>C2</v>
      </c>
      <c r="P45" s="92">
        <f ca="1" t="shared" si="0"/>
      </c>
      <c r="Q45" s="76" t="str">
        <f t="shared" si="4"/>
        <v>C050Supply and Installation of Dowel AssembliesCW 3310-R14m</v>
      </c>
      <c r="R45" s="77">
        <f>MATCH(Q45,'[2]Pay Items'!$K$1:$K$505,0)</f>
        <v>336</v>
      </c>
      <c r="S45" s="93" t="str">
        <f ca="1" t="shared" si="1"/>
        <v>F0</v>
      </c>
      <c r="T45" s="93" t="str">
        <f ca="1" t="shared" si="2"/>
        <v>C2</v>
      </c>
      <c r="U45" s="93" t="str">
        <f ca="1" t="shared" si="3"/>
        <v>C2</v>
      </c>
    </row>
    <row r="46" spans="1:21" s="79" customFormat="1" ht="30" customHeight="1">
      <c r="A46" s="71" t="s">
        <v>165</v>
      </c>
      <c r="B46" s="73" t="s">
        <v>341</v>
      </c>
      <c r="C46" s="60" t="s">
        <v>167</v>
      </c>
      <c r="D46" s="61" t="s">
        <v>270</v>
      </c>
      <c r="E46" s="62" t="s">
        <v>28</v>
      </c>
      <c r="F46" s="67">
        <v>890</v>
      </c>
      <c r="G46" s="64"/>
      <c r="H46" s="65">
        <f t="shared" si="20"/>
        <v>0</v>
      </c>
      <c r="I46" s="89"/>
      <c r="J46" s="75">
        <f ca="1" t="shared" si="15"/>
      </c>
      <c r="K46" s="76" t="str">
        <f t="shared" si="16"/>
        <v>C051100 mm Concrete SidewalkCW 3325-R5m²</v>
      </c>
      <c r="L46" s="77" t="e">
        <f>MATCH(K46,#REF!,0)</f>
        <v>#REF!</v>
      </c>
      <c r="M46" s="78" t="str">
        <f ca="1" t="shared" si="17"/>
        <v>F0</v>
      </c>
      <c r="N46" s="78" t="str">
        <f ca="1" t="shared" si="18"/>
        <v>C2</v>
      </c>
      <c r="O46" s="78" t="str">
        <f ca="1" t="shared" si="19"/>
        <v>C2</v>
      </c>
      <c r="P46" s="92">
        <f ca="1" t="shared" si="0"/>
      </c>
      <c r="Q46" s="76" t="str">
        <f t="shared" si="4"/>
        <v>C051100 mm Concrete SidewalkCW 3325-R5m²</v>
      </c>
      <c r="R46" s="77">
        <f>MATCH(Q46,'[2]Pay Items'!$K$1:$K$505,0)</f>
        <v>337</v>
      </c>
      <c r="S46" s="93" t="str">
        <f ca="1" t="shared" si="1"/>
        <v>F0</v>
      </c>
      <c r="T46" s="93" t="str">
        <f ca="1" t="shared" si="2"/>
        <v>C2</v>
      </c>
      <c r="U46" s="93" t="str">
        <f ca="1" t="shared" si="3"/>
        <v>C2</v>
      </c>
    </row>
    <row r="47" spans="1:21" s="81" customFormat="1" ht="43.5" customHeight="1">
      <c r="A47" s="71" t="s">
        <v>168</v>
      </c>
      <c r="B47" s="73" t="s">
        <v>120</v>
      </c>
      <c r="C47" s="60" t="s">
        <v>170</v>
      </c>
      <c r="D47" s="61" t="s">
        <v>271</v>
      </c>
      <c r="E47" s="68"/>
      <c r="F47" s="63"/>
      <c r="G47" s="82"/>
      <c r="H47" s="70"/>
      <c r="I47" s="74"/>
      <c r="J47" s="75" t="str">
        <f ca="1" t="shared" si="15"/>
        <v>LOCKED</v>
      </c>
      <c r="K47" s="76" t="str">
        <f t="shared" si="16"/>
        <v>C055Construction of Asphaltic Concrete PavementsCW 3410-R9</v>
      </c>
      <c r="L47" s="77" t="e">
        <f>MATCH(K47,#REF!,0)</f>
        <v>#REF!</v>
      </c>
      <c r="M47" s="78" t="str">
        <f ca="1" t="shared" si="17"/>
        <v>F0</v>
      </c>
      <c r="N47" s="78" t="str">
        <f ca="1" t="shared" si="18"/>
        <v>G</v>
      </c>
      <c r="O47" s="78" t="str">
        <f ca="1" t="shared" si="19"/>
        <v>C2</v>
      </c>
      <c r="P47" s="92" t="str">
        <f ca="1" t="shared" si="0"/>
        <v>LOCKED</v>
      </c>
      <c r="Q47" s="76" t="str">
        <f t="shared" si="4"/>
        <v>C055Construction of Asphaltic Concrete PavementsCW 3410-R9</v>
      </c>
      <c r="R47" s="77">
        <f>MATCH(Q47,'[2]Pay Items'!$K$1:$K$505,0)</f>
        <v>342</v>
      </c>
      <c r="S47" s="93" t="str">
        <f ca="1" t="shared" si="1"/>
        <v>F0</v>
      </c>
      <c r="T47" s="93" t="str">
        <f ca="1" t="shared" si="2"/>
        <v>G</v>
      </c>
      <c r="U47" s="93" t="str">
        <f ca="1" t="shared" si="3"/>
        <v>C2</v>
      </c>
    </row>
    <row r="48" spans="1:21" s="81" customFormat="1" ht="30" customHeight="1">
      <c r="A48" s="71" t="s">
        <v>171</v>
      </c>
      <c r="B48" s="59" t="s">
        <v>29</v>
      </c>
      <c r="C48" s="60" t="s">
        <v>54</v>
      </c>
      <c r="D48" s="61"/>
      <c r="E48" s="62"/>
      <c r="F48" s="63"/>
      <c r="G48" s="82"/>
      <c r="H48" s="70"/>
      <c r="I48" s="74"/>
      <c r="J48" s="75" t="str">
        <f ca="1" t="shared" si="15"/>
        <v>LOCKED</v>
      </c>
      <c r="K48" s="76" t="str">
        <f t="shared" si="16"/>
        <v>C056Main Line Paving</v>
      </c>
      <c r="L48" s="77" t="e">
        <f>MATCH(K48,#REF!,0)</f>
        <v>#REF!</v>
      </c>
      <c r="M48" s="78" t="str">
        <f ca="1" t="shared" si="17"/>
        <v>F0</v>
      </c>
      <c r="N48" s="78" t="str">
        <f ca="1" t="shared" si="18"/>
        <v>G</v>
      </c>
      <c r="O48" s="78" t="str">
        <f ca="1" t="shared" si="19"/>
        <v>C2</v>
      </c>
      <c r="P48" s="92" t="str">
        <f ca="1" t="shared" si="0"/>
        <v>LOCKED</v>
      </c>
      <c r="Q48" s="76" t="str">
        <f t="shared" si="4"/>
        <v>C056Main Line Paving</v>
      </c>
      <c r="R48" s="77">
        <f>MATCH(Q48,'[2]Pay Items'!$K$1:$K$505,0)</f>
        <v>343</v>
      </c>
      <c r="S48" s="93" t="str">
        <f ca="1" t="shared" si="1"/>
        <v>F0</v>
      </c>
      <c r="T48" s="93" t="str">
        <f ca="1" t="shared" si="2"/>
        <v>G</v>
      </c>
      <c r="U48" s="93" t="str">
        <f ca="1" t="shared" si="3"/>
        <v>C2</v>
      </c>
    </row>
    <row r="49" spans="1:21" s="81" customFormat="1" ht="30" customHeight="1">
      <c r="A49" s="71" t="s">
        <v>172</v>
      </c>
      <c r="B49" s="66" t="s">
        <v>140</v>
      </c>
      <c r="C49" s="60" t="s">
        <v>141</v>
      </c>
      <c r="D49" s="61"/>
      <c r="E49" s="62" t="s">
        <v>30</v>
      </c>
      <c r="F49" s="63">
        <v>50</v>
      </c>
      <c r="G49" s="64"/>
      <c r="H49" s="65">
        <f>ROUND(G49*F49,2)</f>
        <v>0</v>
      </c>
      <c r="I49" s="74"/>
      <c r="J49" s="75">
        <f ca="1" t="shared" si="15"/>
      </c>
      <c r="K49" s="76" t="str">
        <f t="shared" si="16"/>
        <v>C058Type IAtonne</v>
      </c>
      <c r="L49" s="77" t="e">
        <f>MATCH(K49,#REF!,0)</f>
        <v>#REF!</v>
      </c>
      <c r="M49" s="78" t="str">
        <f ca="1" t="shared" si="17"/>
        <v>F0</v>
      </c>
      <c r="N49" s="78" t="str">
        <f ca="1" t="shared" si="18"/>
        <v>C2</v>
      </c>
      <c r="O49" s="78" t="str">
        <f ca="1" t="shared" si="19"/>
        <v>C2</v>
      </c>
      <c r="P49" s="92">
        <f ca="1" t="shared" si="0"/>
      </c>
      <c r="Q49" s="76" t="str">
        <f t="shared" si="4"/>
        <v>C058Type IAtonne</v>
      </c>
      <c r="R49" s="77">
        <f>MATCH(Q49,'[2]Pay Items'!$K$1:$K$505,0)</f>
        <v>344</v>
      </c>
      <c r="S49" s="93" t="str">
        <f ca="1" t="shared" si="1"/>
        <v>F0</v>
      </c>
      <c r="T49" s="93" t="str">
        <f ca="1" t="shared" si="2"/>
        <v>C2</v>
      </c>
      <c r="U49" s="93" t="str">
        <f ca="1" t="shared" si="3"/>
        <v>C2</v>
      </c>
    </row>
    <row r="50" spans="1:21" s="81" customFormat="1" ht="30" customHeight="1">
      <c r="A50" s="71" t="s">
        <v>173</v>
      </c>
      <c r="B50" s="59" t="s">
        <v>36</v>
      </c>
      <c r="C50" s="60" t="s">
        <v>76</v>
      </c>
      <c r="D50" s="61"/>
      <c r="E50" s="62"/>
      <c r="F50" s="63"/>
      <c r="G50" s="82"/>
      <c r="H50" s="70"/>
      <c r="I50" s="74"/>
      <c r="J50" s="75" t="str">
        <f ca="1" t="shared" si="15"/>
        <v>LOCKED</v>
      </c>
      <c r="K50" s="76" t="str">
        <f t="shared" si="16"/>
        <v>C059Tie-ins and Approaches</v>
      </c>
      <c r="L50" s="77" t="e">
        <f>MATCH(K50,#REF!,0)</f>
        <v>#REF!</v>
      </c>
      <c r="M50" s="78" t="str">
        <f ca="1" t="shared" si="17"/>
        <v>F0</v>
      </c>
      <c r="N50" s="78" t="str">
        <f ca="1" t="shared" si="18"/>
        <v>G</v>
      </c>
      <c r="O50" s="78" t="str">
        <f ca="1" t="shared" si="19"/>
        <v>C2</v>
      </c>
      <c r="P50" s="92" t="str">
        <f ca="1" t="shared" si="0"/>
        <v>LOCKED</v>
      </c>
      <c r="Q50" s="76" t="str">
        <f t="shared" si="4"/>
        <v>C059Tie-ins and Approaches</v>
      </c>
      <c r="R50" s="77">
        <f>MATCH(Q50,'[2]Pay Items'!$K$1:$K$505,0)</f>
        <v>346</v>
      </c>
      <c r="S50" s="93" t="str">
        <f ca="1" t="shared" si="1"/>
        <v>F0</v>
      </c>
      <c r="T50" s="93" t="str">
        <f ca="1" t="shared" si="2"/>
        <v>G</v>
      </c>
      <c r="U50" s="93" t="str">
        <f ca="1" t="shared" si="3"/>
        <v>C2</v>
      </c>
    </row>
    <row r="51" spans="1:21" s="81" customFormat="1" ht="30" customHeight="1">
      <c r="A51" s="71" t="s">
        <v>174</v>
      </c>
      <c r="B51" s="66" t="s">
        <v>140</v>
      </c>
      <c r="C51" s="60" t="s">
        <v>141</v>
      </c>
      <c r="D51" s="61"/>
      <c r="E51" s="62" t="s">
        <v>30</v>
      </c>
      <c r="F51" s="63">
        <v>15</v>
      </c>
      <c r="G51" s="64"/>
      <c r="H51" s="65">
        <f>ROUND(G51*F51,2)</f>
        <v>0</v>
      </c>
      <c r="I51" s="74"/>
      <c r="J51" s="75">
        <f ca="1" t="shared" si="15"/>
      </c>
      <c r="K51" s="76" t="str">
        <f t="shared" si="16"/>
        <v>C060Type IAtonne</v>
      </c>
      <c r="L51" s="77" t="e">
        <f>MATCH(K51,#REF!,0)</f>
        <v>#REF!</v>
      </c>
      <c r="M51" s="78" t="str">
        <f ca="1" t="shared" si="17"/>
        <v>F0</v>
      </c>
      <c r="N51" s="78" t="str">
        <f ca="1" t="shared" si="18"/>
        <v>C2</v>
      </c>
      <c r="O51" s="78" t="str">
        <f ca="1" t="shared" si="19"/>
        <v>C2</v>
      </c>
      <c r="P51" s="92">
        <f ca="1" t="shared" si="0"/>
      </c>
      <c r="Q51" s="76" t="str">
        <f t="shared" si="4"/>
        <v>C060Type IAtonne</v>
      </c>
      <c r="R51" s="77">
        <f>MATCH(Q51,'[2]Pay Items'!$K$1:$K$505,0)</f>
        <v>347</v>
      </c>
      <c r="S51" s="93" t="str">
        <f ca="1" t="shared" si="1"/>
        <v>F0</v>
      </c>
      <c r="T51" s="93" t="str">
        <f ca="1" t="shared" si="2"/>
        <v>C2</v>
      </c>
      <c r="U51" s="93" t="str">
        <f ca="1" t="shared" si="3"/>
        <v>C2</v>
      </c>
    </row>
    <row r="52" spans="1:21" ht="48" customHeight="1">
      <c r="A52" s="21"/>
      <c r="B52" s="7"/>
      <c r="C52" s="36" t="s">
        <v>19</v>
      </c>
      <c r="D52" s="61"/>
      <c r="E52" s="10"/>
      <c r="F52" s="9"/>
      <c r="G52" s="21"/>
      <c r="H52" s="24"/>
      <c r="P52" s="92" t="str">
        <f ca="1" t="shared" si="0"/>
        <v>LOCKED</v>
      </c>
      <c r="Q52" s="76" t="str">
        <f t="shared" si="4"/>
        <v>ASSOCIATED DRAINAGE AND UNDERGROUND WORKS</v>
      </c>
      <c r="R52" s="77">
        <f>MATCH(Q52,'[2]Pay Items'!$K$1:$K$505,0)</f>
        <v>361</v>
      </c>
      <c r="S52" s="93" t="str">
        <f ca="1" t="shared" si="1"/>
        <v>G</v>
      </c>
      <c r="T52" s="93" t="str">
        <f ca="1" t="shared" si="2"/>
        <v>C2</v>
      </c>
      <c r="U52" s="93" t="str">
        <f ca="1" t="shared" si="3"/>
        <v>C2</v>
      </c>
    </row>
    <row r="53" spans="1:21" s="79" customFormat="1" ht="30" customHeight="1">
      <c r="A53" s="71" t="s">
        <v>175</v>
      </c>
      <c r="B53" s="73" t="s">
        <v>123</v>
      </c>
      <c r="C53" s="60" t="s">
        <v>176</v>
      </c>
      <c r="D53" s="61" t="s">
        <v>177</v>
      </c>
      <c r="E53" s="62"/>
      <c r="F53" s="67"/>
      <c r="G53" s="82"/>
      <c r="H53" s="70"/>
      <c r="I53" s="74"/>
      <c r="J53" s="75" t="str">
        <f aca="true" ca="1" t="shared" si="21" ref="J53:J69">IF(CELL("protect",$G53)=1,"LOCKED","")</f>
        <v>LOCKED</v>
      </c>
      <c r="K53" s="76" t="str">
        <f aca="true" t="shared" si="22" ref="K53:K69">CLEAN(CONCATENATE(TRIM($A53),TRIM($C53),TRIM($D53),TRIM($E53)))</f>
        <v>E003Catch BasinCW 2130-R12</v>
      </c>
      <c r="L53" s="77" t="e">
        <f>MATCH(K53,#REF!,0)</f>
        <v>#REF!</v>
      </c>
      <c r="M53" s="78" t="str">
        <f aca="true" ca="1" t="shared" si="23" ref="M53:M69">CELL("format",$F53)</f>
        <v>F0</v>
      </c>
      <c r="N53" s="78" t="str">
        <f aca="true" ca="1" t="shared" si="24" ref="N53:N69">CELL("format",$G53)</f>
        <v>G</v>
      </c>
      <c r="O53" s="78" t="str">
        <f aca="true" ca="1" t="shared" si="25" ref="O53:O69">CELL("format",$H53)</f>
        <v>C2</v>
      </c>
      <c r="P53" s="92" t="str">
        <f ca="1" t="shared" si="0"/>
        <v>LOCKED</v>
      </c>
      <c r="Q53" s="76" t="str">
        <f t="shared" si="4"/>
        <v>E003Catch BasinCW 2130-R12</v>
      </c>
      <c r="R53" s="77">
        <f>MATCH(Q53,'[2]Pay Items'!$K$1:$K$505,0)</f>
        <v>364</v>
      </c>
      <c r="S53" s="93" t="str">
        <f ca="1" t="shared" si="1"/>
        <v>F0</v>
      </c>
      <c r="T53" s="93" t="str">
        <f ca="1" t="shared" si="2"/>
        <v>G</v>
      </c>
      <c r="U53" s="93" t="str">
        <f ca="1" t="shared" si="3"/>
        <v>C2</v>
      </c>
    </row>
    <row r="54" spans="1:21" s="79" customFormat="1" ht="30" customHeight="1">
      <c r="A54" s="71" t="s">
        <v>178</v>
      </c>
      <c r="B54" s="59" t="s">
        <v>29</v>
      </c>
      <c r="C54" s="60" t="s">
        <v>246</v>
      </c>
      <c r="D54" s="61"/>
      <c r="E54" s="62" t="s">
        <v>35</v>
      </c>
      <c r="F54" s="67">
        <v>4</v>
      </c>
      <c r="G54" s="64"/>
      <c r="H54" s="65">
        <f>ROUND(G54*F54,2)</f>
        <v>0</v>
      </c>
      <c r="I54" s="74" t="s">
        <v>179</v>
      </c>
      <c r="J54" s="75">
        <f ca="1" t="shared" si="21"/>
      </c>
      <c r="K54" s="76" t="str">
        <f t="shared" si="22"/>
        <v>E004SD-024, 1800 mm deepeach</v>
      </c>
      <c r="L54" s="77" t="e">
        <f>MATCH(K54,#REF!,0)</f>
        <v>#REF!</v>
      </c>
      <c r="M54" s="78" t="str">
        <f ca="1" t="shared" si="23"/>
        <v>F0</v>
      </c>
      <c r="N54" s="78" t="str">
        <f ca="1" t="shared" si="24"/>
        <v>C2</v>
      </c>
      <c r="O54" s="78" t="str">
        <f ca="1" t="shared" si="25"/>
        <v>C2</v>
      </c>
      <c r="P54" s="92">
        <f ca="1" t="shared" si="0"/>
      </c>
      <c r="Q54" s="76" t="str">
        <f t="shared" si="4"/>
        <v>E004SD-024, 1800 mm deepeach</v>
      </c>
      <c r="R54" s="77" t="e">
        <f>MATCH(Q54,'[2]Pay Items'!$K$1:$K$505,0)</f>
        <v>#N/A</v>
      </c>
      <c r="S54" s="93" t="str">
        <f ca="1" t="shared" si="1"/>
        <v>F0</v>
      </c>
      <c r="T54" s="93" t="str">
        <f ca="1" t="shared" si="2"/>
        <v>C2</v>
      </c>
      <c r="U54" s="93" t="str">
        <f ca="1" t="shared" si="3"/>
        <v>C2</v>
      </c>
    </row>
    <row r="55" spans="1:21" s="94" customFormat="1" ht="43.5" customHeight="1">
      <c r="A55" s="71" t="s">
        <v>180</v>
      </c>
      <c r="B55" s="73" t="s">
        <v>297</v>
      </c>
      <c r="C55" s="60" t="s">
        <v>181</v>
      </c>
      <c r="D55" s="61" t="s">
        <v>177</v>
      </c>
      <c r="E55" s="62"/>
      <c r="F55" s="67"/>
      <c r="G55" s="82"/>
      <c r="H55" s="70"/>
      <c r="I55" s="70"/>
      <c r="J55" s="75" t="str">
        <f ca="1" t="shared" si="21"/>
        <v>LOCKED</v>
      </c>
      <c r="K55" s="76" t="str">
        <f t="shared" si="22"/>
        <v>E007DRemove and Replace Existing Catch PitCW 2130-R12</v>
      </c>
      <c r="L55" s="77" t="e">
        <f>MATCH(K55,#REF!,0)</f>
        <v>#REF!</v>
      </c>
      <c r="M55" s="78" t="str">
        <f ca="1" t="shared" si="23"/>
        <v>F0</v>
      </c>
      <c r="N55" s="78" t="str">
        <f ca="1" t="shared" si="24"/>
        <v>G</v>
      </c>
      <c r="O55" s="78" t="str">
        <f ca="1" t="shared" si="25"/>
        <v>C2</v>
      </c>
      <c r="P55" s="92" t="str">
        <f ca="1" t="shared" si="0"/>
        <v>LOCKED</v>
      </c>
      <c r="Q55" s="76" t="str">
        <f t="shared" si="4"/>
        <v>E007DRemove and Replace Existing Catch PitCW 2130-R12</v>
      </c>
      <c r="R55" s="77">
        <f>MATCH(Q55,'[2]Pay Items'!$K$1:$K$505,0)</f>
        <v>372</v>
      </c>
      <c r="S55" s="93" t="str">
        <f ca="1" t="shared" si="1"/>
        <v>F0</v>
      </c>
      <c r="T55" s="93" t="str">
        <f ca="1" t="shared" si="2"/>
        <v>G</v>
      </c>
      <c r="U55" s="93" t="str">
        <f ca="1" t="shared" si="3"/>
        <v>C2</v>
      </c>
    </row>
    <row r="56" spans="1:21" s="79" customFormat="1" ht="30" customHeight="1">
      <c r="A56" s="71" t="s">
        <v>182</v>
      </c>
      <c r="B56" s="59" t="s">
        <v>29</v>
      </c>
      <c r="C56" s="60" t="s">
        <v>183</v>
      </c>
      <c r="D56" s="61"/>
      <c r="E56" s="62" t="s">
        <v>35</v>
      </c>
      <c r="F56" s="67">
        <v>3</v>
      </c>
      <c r="G56" s="64"/>
      <c r="H56" s="65">
        <f>ROUND(G56*F56,2)</f>
        <v>0</v>
      </c>
      <c r="I56" s="74"/>
      <c r="J56" s="75">
        <f ca="1" t="shared" si="21"/>
      </c>
      <c r="K56" s="76" t="str">
        <f t="shared" si="22"/>
        <v>E007ESD-023each</v>
      </c>
      <c r="L56" s="77" t="e">
        <f>MATCH(K56,#REF!,0)</f>
        <v>#REF!</v>
      </c>
      <c r="M56" s="78" t="str">
        <f ca="1" t="shared" si="23"/>
        <v>F0</v>
      </c>
      <c r="N56" s="78" t="str">
        <f ca="1" t="shared" si="24"/>
        <v>C2</v>
      </c>
      <c r="O56" s="78" t="str">
        <f ca="1" t="shared" si="25"/>
        <v>C2</v>
      </c>
      <c r="P56" s="92">
        <f ca="1" t="shared" si="0"/>
      </c>
      <c r="Q56" s="76" t="str">
        <f t="shared" si="4"/>
        <v>E007ESD-023each</v>
      </c>
      <c r="R56" s="77">
        <f>MATCH(Q56,'[2]Pay Items'!$K$1:$K$505,0)</f>
        <v>373</v>
      </c>
      <c r="S56" s="93" t="str">
        <f ca="1" t="shared" si="1"/>
        <v>F0</v>
      </c>
      <c r="T56" s="93" t="str">
        <f ca="1" t="shared" si="2"/>
        <v>C2</v>
      </c>
      <c r="U56" s="93" t="str">
        <f ca="1" t="shared" si="3"/>
        <v>C2</v>
      </c>
    </row>
    <row r="57" spans="1:21" s="91" customFormat="1" ht="30" customHeight="1">
      <c r="A57" s="71" t="s">
        <v>184</v>
      </c>
      <c r="B57" s="73" t="s">
        <v>298</v>
      </c>
      <c r="C57" s="60" t="s">
        <v>185</v>
      </c>
      <c r="D57" s="61" t="s">
        <v>177</v>
      </c>
      <c r="E57" s="62" t="s">
        <v>49</v>
      </c>
      <c r="F57" s="67">
        <v>35</v>
      </c>
      <c r="G57" s="64"/>
      <c r="H57" s="65">
        <f>ROUND(G57*F57,2)</f>
        <v>0</v>
      </c>
      <c r="I57" s="74"/>
      <c r="J57" s="75">
        <f ca="1" t="shared" si="21"/>
      </c>
      <c r="K57" s="76" t="str">
        <f t="shared" si="22"/>
        <v>E012Drainage Connection PipeCW 2130-R12m</v>
      </c>
      <c r="L57" s="77" t="e">
        <f>MATCH(K57,#REF!,0)</f>
        <v>#REF!</v>
      </c>
      <c r="M57" s="78" t="str">
        <f ca="1" t="shared" si="23"/>
        <v>F0</v>
      </c>
      <c r="N57" s="78" t="str">
        <f ca="1" t="shared" si="24"/>
        <v>C2</v>
      </c>
      <c r="O57" s="78" t="str">
        <f ca="1" t="shared" si="25"/>
        <v>C2</v>
      </c>
      <c r="P57" s="92">
        <f ca="1" t="shared" si="0"/>
      </c>
      <c r="Q57" s="76" t="str">
        <f t="shared" si="4"/>
        <v>E012Drainage Connection PipeCW 2130-R12m</v>
      </c>
      <c r="R57" s="77">
        <f>MATCH(Q57,'[2]Pay Items'!$K$1:$K$505,0)</f>
        <v>378</v>
      </c>
      <c r="S57" s="93" t="str">
        <f ca="1" t="shared" si="1"/>
        <v>F0</v>
      </c>
      <c r="T57" s="93" t="str">
        <f ca="1" t="shared" si="2"/>
        <v>C2</v>
      </c>
      <c r="U57" s="93" t="str">
        <f ca="1" t="shared" si="3"/>
        <v>C2</v>
      </c>
    </row>
    <row r="58" spans="1:21" s="95" customFormat="1" ht="43.5" customHeight="1">
      <c r="A58" s="71" t="s">
        <v>91</v>
      </c>
      <c r="B58" s="73" t="s">
        <v>299</v>
      </c>
      <c r="C58" s="72" t="s">
        <v>187</v>
      </c>
      <c r="D58" s="61" t="s">
        <v>177</v>
      </c>
      <c r="E58" s="62"/>
      <c r="F58" s="67"/>
      <c r="G58" s="82"/>
      <c r="H58" s="70"/>
      <c r="I58" s="74"/>
      <c r="J58" s="75" t="str">
        <f ca="1" t="shared" si="21"/>
        <v>LOCKED</v>
      </c>
      <c r="K58" s="76" t="str">
        <f t="shared" si="22"/>
        <v>E023Replacing Existing Manhole and Catch Basin Frames &amp; CoversCW 2130-R12</v>
      </c>
      <c r="L58" s="77" t="e">
        <f>MATCH(K58,#REF!,0)</f>
        <v>#REF!</v>
      </c>
      <c r="M58" s="78" t="str">
        <f ca="1" t="shared" si="23"/>
        <v>F0</v>
      </c>
      <c r="N58" s="78" t="str">
        <f ca="1" t="shared" si="24"/>
        <v>G</v>
      </c>
      <c r="O58" s="78" t="str">
        <f ca="1" t="shared" si="25"/>
        <v>C2</v>
      </c>
      <c r="P58" s="92" t="str">
        <f ca="1" t="shared" si="0"/>
        <v>LOCKED</v>
      </c>
      <c r="Q58" s="76" t="str">
        <f t="shared" si="4"/>
        <v>E023Replacing Existing Manhole and Catch Basin Frames &amp; CoversCW 2130-R12</v>
      </c>
      <c r="R58" s="77">
        <f>MATCH(Q58,'[2]Pay Items'!$K$1:$K$505,0)</f>
        <v>389</v>
      </c>
      <c r="S58" s="93" t="str">
        <f ca="1" t="shared" si="1"/>
        <v>F0</v>
      </c>
      <c r="T58" s="93" t="str">
        <f ca="1" t="shared" si="2"/>
        <v>G</v>
      </c>
      <c r="U58" s="93" t="str">
        <f ca="1" t="shared" si="3"/>
        <v>C2</v>
      </c>
    </row>
    <row r="59" spans="1:21" s="81" customFormat="1" ht="43.5" customHeight="1">
      <c r="A59" s="71" t="s">
        <v>92</v>
      </c>
      <c r="B59" s="59" t="s">
        <v>29</v>
      </c>
      <c r="C59" s="60" t="s">
        <v>93</v>
      </c>
      <c r="D59" s="61"/>
      <c r="E59" s="62" t="s">
        <v>35</v>
      </c>
      <c r="F59" s="67">
        <v>8</v>
      </c>
      <c r="G59" s="64"/>
      <c r="H59" s="65">
        <f>ROUND(G59*F59,2)</f>
        <v>0</v>
      </c>
      <c r="I59" s="89"/>
      <c r="J59" s="75">
        <f ca="1" t="shared" si="21"/>
      </c>
      <c r="K59" s="76" t="str">
        <f t="shared" si="22"/>
        <v>E024AP-004 - Standard Frame for Manhole and Catch Basineach</v>
      </c>
      <c r="L59" s="77" t="e">
        <f>MATCH(K59,#REF!,0)</f>
        <v>#REF!</v>
      </c>
      <c r="M59" s="78" t="str">
        <f ca="1" t="shared" si="23"/>
        <v>F0</v>
      </c>
      <c r="N59" s="78" t="str">
        <f ca="1" t="shared" si="24"/>
        <v>C2</v>
      </c>
      <c r="O59" s="78" t="str">
        <f ca="1" t="shared" si="25"/>
        <v>C2</v>
      </c>
      <c r="P59" s="92">
        <f ca="1" t="shared" si="0"/>
      </c>
      <c r="Q59" s="76" t="str">
        <f t="shared" si="4"/>
        <v>E024AP-004 - Standard Frame for Manhole and Catch Basineach</v>
      </c>
      <c r="R59" s="77">
        <f>MATCH(Q59,'[2]Pay Items'!$K$1:$K$505,0)</f>
        <v>390</v>
      </c>
      <c r="S59" s="93" t="str">
        <f ca="1" t="shared" si="1"/>
        <v>F0</v>
      </c>
      <c r="T59" s="93" t="str">
        <f ca="1" t="shared" si="2"/>
        <v>C2</v>
      </c>
      <c r="U59" s="93" t="str">
        <f ca="1" t="shared" si="3"/>
        <v>C2</v>
      </c>
    </row>
    <row r="60" spans="1:21" s="81" customFormat="1" ht="43.5" customHeight="1">
      <c r="A60" s="71" t="s">
        <v>94</v>
      </c>
      <c r="B60" s="59" t="s">
        <v>36</v>
      </c>
      <c r="C60" s="60" t="s">
        <v>95</v>
      </c>
      <c r="D60" s="61"/>
      <c r="E60" s="62" t="s">
        <v>35</v>
      </c>
      <c r="F60" s="67">
        <v>8</v>
      </c>
      <c r="G60" s="64"/>
      <c r="H60" s="65">
        <f>ROUND(G60*F60,2)</f>
        <v>0</v>
      </c>
      <c r="I60" s="89"/>
      <c r="J60" s="75">
        <f ca="1" t="shared" si="21"/>
      </c>
      <c r="K60" s="76" t="str">
        <f t="shared" si="22"/>
        <v>E025AP-005 - Standard Solid Cover for Standard Frameeach</v>
      </c>
      <c r="L60" s="77" t="e">
        <f>MATCH(K60,#REF!,0)</f>
        <v>#REF!</v>
      </c>
      <c r="M60" s="78" t="str">
        <f ca="1" t="shared" si="23"/>
        <v>F0</v>
      </c>
      <c r="N60" s="78" t="str">
        <f ca="1" t="shared" si="24"/>
        <v>C2</v>
      </c>
      <c r="O60" s="78" t="str">
        <f ca="1" t="shared" si="25"/>
        <v>C2</v>
      </c>
      <c r="P60" s="92">
        <f ca="1" t="shared" si="0"/>
      </c>
      <c r="Q60" s="76" t="str">
        <f t="shared" si="4"/>
        <v>E025AP-005 - Standard Solid Cover for Standard Frameeach</v>
      </c>
      <c r="R60" s="77">
        <f>MATCH(Q60,'[2]Pay Items'!$K$1:$K$505,0)</f>
        <v>391</v>
      </c>
      <c r="S60" s="93" t="str">
        <f ca="1" t="shared" si="1"/>
        <v>F0</v>
      </c>
      <c r="T60" s="93" t="str">
        <f ca="1" t="shared" si="2"/>
        <v>C2</v>
      </c>
      <c r="U60" s="93" t="str">
        <f ca="1" t="shared" si="3"/>
        <v>C2</v>
      </c>
    </row>
    <row r="61" spans="1:21" s="95" customFormat="1" ht="39.75" customHeight="1">
      <c r="A61" s="71" t="s">
        <v>188</v>
      </c>
      <c r="B61" s="73" t="s">
        <v>300</v>
      </c>
      <c r="C61" s="72" t="s">
        <v>189</v>
      </c>
      <c r="D61" s="61" t="s">
        <v>177</v>
      </c>
      <c r="E61" s="62"/>
      <c r="F61" s="67"/>
      <c r="G61" s="82"/>
      <c r="H61" s="70"/>
      <c r="I61" s="74"/>
      <c r="J61" s="75" t="str">
        <f ca="1" t="shared" si="21"/>
        <v>LOCKED</v>
      </c>
      <c r="K61" s="76" t="str">
        <f t="shared" si="22"/>
        <v>E034Connecting to Existing Catch BasinCW 2130-R12</v>
      </c>
      <c r="L61" s="77" t="e">
        <f>MATCH(K61,#REF!,0)</f>
        <v>#REF!</v>
      </c>
      <c r="M61" s="78" t="str">
        <f ca="1" t="shared" si="23"/>
        <v>F0</v>
      </c>
      <c r="N61" s="78" t="str">
        <f ca="1" t="shared" si="24"/>
        <v>G</v>
      </c>
      <c r="O61" s="78" t="str">
        <f ca="1" t="shared" si="25"/>
        <v>C2</v>
      </c>
      <c r="P61" s="92" t="str">
        <f ca="1" t="shared" si="0"/>
        <v>LOCKED</v>
      </c>
      <c r="Q61" s="76" t="str">
        <f t="shared" si="4"/>
        <v>E034Connecting to Existing Catch BasinCW 2130-R12</v>
      </c>
      <c r="R61" s="77">
        <f>MATCH(Q61,'[2]Pay Items'!$K$1:$K$505,0)</f>
        <v>400</v>
      </c>
      <c r="S61" s="93" t="str">
        <f ca="1" t="shared" si="1"/>
        <v>F0</v>
      </c>
      <c r="T61" s="93" t="str">
        <f ca="1" t="shared" si="2"/>
        <v>G</v>
      </c>
      <c r="U61" s="93" t="str">
        <f ca="1" t="shared" si="3"/>
        <v>C2</v>
      </c>
    </row>
    <row r="62" spans="1:21" s="95" customFormat="1" ht="30" customHeight="1">
      <c r="A62" s="71" t="s">
        <v>190</v>
      </c>
      <c r="B62" s="59" t="s">
        <v>29</v>
      </c>
      <c r="C62" s="72" t="s">
        <v>247</v>
      </c>
      <c r="D62" s="61"/>
      <c r="E62" s="62" t="s">
        <v>35</v>
      </c>
      <c r="F62" s="67">
        <v>3</v>
      </c>
      <c r="G62" s="64"/>
      <c r="H62" s="65">
        <f>ROUND(G62*F62,2)</f>
        <v>0</v>
      </c>
      <c r="I62" s="74" t="s">
        <v>191</v>
      </c>
      <c r="J62" s="75">
        <f ca="1" t="shared" si="21"/>
      </c>
      <c r="K62" s="76" t="str">
        <f t="shared" si="22"/>
        <v>E035250 mm Drainage Connection Pipeeach</v>
      </c>
      <c r="L62" s="77" t="e">
        <f>MATCH(K62,#REF!,0)</f>
        <v>#REF!</v>
      </c>
      <c r="M62" s="78" t="str">
        <f ca="1" t="shared" si="23"/>
        <v>F0</v>
      </c>
      <c r="N62" s="78" t="str">
        <f ca="1" t="shared" si="24"/>
        <v>C2</v>
      </c>
      <c r="O62" s="78" t="str">
        <f ca="1" t="shared" si="25"/>
        <v>C2</v>
      </c>
      <c r="P62" s="92">
        <f ca="1" t="shared" si="0"/>
      </c>
      <c r="Q62" s="76" t="str">
        <f t="shared" si="4"/>
        <v>E035250 mm Drainage Connection Pipeeach</v>
      </c>
      <c r="R62" s="77" t="e">
        <f>MATCH(Q62,'[2]Pay Items'!$K$1:$K$505,0)</f>
        <v>#N/A</v>
      </c>
      <c r="S62" s="93" t="str">
        <f ca="1" t="shared" si="1"/>
        <v>F0</v>
      </c>
      <c r="T62" s="93" t="str">
        <f ca="1" t="shared" si="2"/>
        <v>C2</v>
      </c>
      <c r="U62" s="93" t="str">
        <f ca="1" t="shared" si="3"/>
        <v>C2</v>
      </c>
    </row>
    <row r="63" spans="1:21" s="95" customFormat="1" ht="30" customHeight="1">
      <c r="A63" s="71" t="s">
        <v>192</v>
      </c>
      <c r="B63" s="73" t="s">
        <v>301</v>
      </c>
      <c r="C63" s="72" t="s">
        <v>193</v>
      </c>
      <c r="D63" s="61" t="s">
        <v>177</v>
      </c>
      <c r="E63" s="62"/>
      <c r="F63" s="67"/>
      <c r="G63" s="82"/>
      <c r="H63" s="70"/>
      <c r="I63" s="74"/>
      <c r="J63" s="75" t="str">
        <f ca="1" t="shared" si="21"/>
        <v>LOCKED</v>
      </c>
      <c r="K63" s="76" t="str">
        <f t="shared" si="22"/>
        <v>E036Connecting to Existing SewerCW 2130-R12</v>
      </c>
      <c r="L63" s="77" t="e">
        <f>MATCH(K63,#REF!,0)</f>
        <v>#REF!</v>
      </c>
      <c r="M63" s="78" t="str">
        <f ca="1" t="shared" si="23"/>
        <v>F0</v>
      </c>
      <c r="N63" s="78" t="str">
        <f ca="1" t="shared" si="24"/>
        <v>G</v>
      </c>
      <c r="O63" s="78" t="str">
        <f ca="1" t="shared" si="25"/>
        <v>C2</v>
      </c>
      <c r="P63" s="92" t="str">
        <f ca="1" t="shared" si="0"/>
        <v>LOCKED</v>
      </c>
      <c r="Q63" s="76" t="str">
        <f t="shared" si="4"/>
        <v>E036Connecting to Existing SewerCW 2130-R12</v>
      </c>
      <c r="R63" s="77">
        <f>MATCH(Q63,'[2]Pay Items'!$K$1:$K$505,0)</f>
        <v>406</v>
      </c>
      <c r="S63" s="93" t="str">
        <f ca="1" t="shared" si="1"/>
        <v>F0</v>
      </c>
      <c r="T63" s="93" t="str">
        <f ca="1" t="shared" si="2"/>
        <v>G</v>
      </c>
      <c r="U63" s="93" t="str">
        <f ca="1" t="shared" si="3"/>
        <v>C2</v>
      </c>
    </row>
    <row r="64" spans="1:21" s="95" customFormat="1" ht="39.75" customHeight="1">
      <c r="A64" s="71" t="s">
        <v>194</v>
      </c>
      <c r="B64" s="59" t="s">
        <v>29</v>
      </c>
      <c r="C64" s="72" t="s">
        <v>248</v>
      </c>
      <c r="D64" s="61"/>
      <c r="E64" s="62"/>
      <c r="F64" s="67"/>
      <c r="G64" s="82"/>
      <c r="H64" s="70"/>
      <c r="I64" s="96" t="s">
        <v>195</v>
      </c>
      <c r="J64" s="75" t="str">
        <f ca="1" t="shared" si="21"/>
        <v>LOCKED</v>
      </c>
      <c r="K64" s="76" t="str">
        <f t="shared" si="22"/>
        <v>E037250 mm (Type PVC) Connecting Pipe</v>
      </c>
      <c r="L64" s="77" t="e">
        <f>MATCH(K64,#REF!,0)</f>
        <v>#REF!</v>
      </c>
      <c r="M64" s="78" t="str">
        <f ca="1" t="shared" si="23"/>
        <v>F0</v>
      </c>
      <c r="N64" s="78" t="str">
        <f ca="1" t="shared" si="24"/>
        <v>G</v>
      </c>
      <c r="O64" s="78" t="str">
        <f ca="1" t="shared" si="25"/>
        <v>C2</v>
      </c>
      <c r="P64" s="92" t="str">
        <f ca="1" t="shared" si="0"/>
        <v>LOCKED</v>
      </c>
      <c r="Q64" s="76" t="str">
        <f t="shared" si="4"/>
        <v>E037250 mm (Type PVC) Connecting Pipe</v>
      </c>
      <c r="R64" s="77" t="e">
        <f>MATCH(Q64,'[2]Pay Items'!$K$1:$K$505,0)</f>
        <v>#N/A</v>
      </c>
      <c r="S64" s="93" t="str">
        <f ca="1" t="shared" si="1"/>
        <v>F0</v>
      </c>
      <c r="T64" s="93" t="str">
        <f ca="1" t="shared" si="2"/>
        <v>G</v>
      </c>
      <c r="U64" s="93" t="str">
        <f ca="1" t="shared" si="3"/>
        <v>C2</v>
      </c>
    </row>
    <row r="65" spans="1:21" s="81" customFormat="1" ht="43.5" customHeight="1">
      <c r="A65" s="71" t="s">
        <v>197</v>
      </c>
      <c r="B65" s="66" t="s">
        <v>140</v>
      </c>
      <c r="C65" s="60" t="s">
        <v>249</v>
      </c>
      <c r="D65" s="61"/>
      <c r="E65" s="62" t="s">
        <v>35</v>
      </c>
      <c r="F65" s="67">
        <v>2</v>
      </c>
      <c r="G65" s="64"/>
      <c r="H65" s="65">
        <f>ROUND(G65*F65,2)</f>
        <v>0</v>
      </c>
      <c r="I65" s="89" t="s">
        <v>196</v>
      </c>
      <c r="J65" s="75">
        <f ca="1" t="shared" si="21"/>
      </c>
      <c r="K65" s="76" t="str">
        <f t="shared" si="22"/>
        <v>E040Connecting to 450 mm (Type Concrete SRS) Sewereach</v>
      </c>
      <c r="L65" s="77" t="e">
        <f>MATCH(K65,#REF!,0)</f>
        <v>#REF!</v>
      </c>
      <c r="M65" s="78" t="str">
        <f ca="1" t="shared" si="23"/>
        <v>F0</v>
      </c>
      <c r="N65" s="78" t="str">
        <f ca="1" t="shared" si="24"/>
        <v>C2</v>
      </c>
      <c r="O65" s="78" t="str">
        <f ca="1" t="shared" si="25"/>
        <v>C2</v>
      </c>
      <c r="P65" s="92">
        <f ca="1" t="shared" si="0"/>
      </c>
      <c r="Q65" s="76" t="str">
        <f t="shared" si="4"/>
        <v>E040Connecting to 450 mm (Type Concrete SRS) Sewereach</v>
      </c>
      <c r="R65" s="77" t="e">
        <f>MATCH(Q65,'[2]Pay Items'!$K$1:$K$505,0)</f>
        <v>#N/A</v>
      </c>
      <c r="S65" s="93" t="str">
        <f ca="1" t="shared" si="1"/>
        <v>F0</v>
      </c>
      <c r="T65" s="93" t="str">
        <f ca="1" t="shared" si="2"/>
        <v>C2</v>
      </c>
      <c r="U65" s="93" t="str">
        <f ca="1" t="shared" si="3"/>
        <v>C2</v>
      </c>
    </row>
    <row r="66" spans="1:21" s="81" customFormat="1" ht="45.75" customHeight="1">
      <c r="A66" s="71" t="s">
        <v>198</v>
      </c>
      <c r="B66" s="66" t="s">
        <v>186</v>
      </c>
      <c r="C66" s="60" t="s">
        <v>250</v>
      </c>
      <c r="D66" s="61"/>
      <c r="E66" s="62" t="s">
        <v>35</v>
      </c>
      <c r="F66" s="67">
        <v>2</v>
      </c>
      <c r="G66" s="64"/>
      <c r="H66" s="65">
        <f>ROUND(G66*F66,2)</f>
        <v>0</v>
      </c>
      <c r="I66" s="89" t="s">
        <v>196</v>
      </c>
      <c r="J66" s="75">
        <f ca="1" t="shared" si="21"/>
      </c>
      <c r="K66" s="76" t="str">
        <f t="shared" si="22"/>
        <v>E041Connecting to 525 mm (Type Concrete SRS) Sewereach</v>
      </c>
      <c r="L66" s="77" t="e">
        <f>MATCH(K66,#REF!,0)</f>
        <v>#REF!</v>
      </c>
      <c r="M66" s="78" t="str">
        <f ca="1" t="shared" si="23"/>
        <v>F0</v>
      </c>
      <c r="N66" s="78" t="str">
        <f ca="1" t="shared" si="24"/>
        <v>C2</v>
      </c>
      <c r="O66" s="78" t="str">
        <f ca="1" t="shared" si="25"/>
        <v>C2</v>
      </c>
      <c r="P66" s="92">
        <f ca="1" t="shared" si="0"/>
      </c>
      <c r="Q66" s="76" t="str">
        <f t="shared" si="4"/>
        <v>E041Connecting to 525 mm (Type Concrete SRS) Sewereach</v>
      </c>
      <c r="R66" s="77" t="e">
        <f>MATCH(Q66,'[2]Pay Items'!$K$1:$K$505,0)</f>
        <v>#N/A</v>
      </c>
      <c r="S66" s="93" t="str">
        <f ca="1" t="shared" si="1"/>
        <v>F0</v>
      </c>
      <c r="T66" s="93" t="str">
        <f ca="1" t="shared" si="2"/>
        <v>C2</v>
      </c>
      <c r="U66" s="93" t="str">
        <f ca="1" t="shared" si="3"/>
        <v>C2</v>
      </c>
    </row>
    <row r="67" spans="1:21" s="79" customFormat="1" ht="39.75" customHeight="1">
      <c r="A67" s="71" t="s">
        <v>199</v>
      </c>
      <c r="B67" s="73" t="s">
        <v>302</v>
      </c>
      <c r="C67" s="60" t="s">
        <v>200</v>
      </c>
      <c r="D67" s="61" t="s">
        <v>177</v>
      </c>
      <c r="E67" s="62" t="s">
        <v>35</v>
      </c>
      <c r="F67" s="67">
        <v>3</v>
      </c>
      <c r="G67" s="64"/>
      <c r="H67" s="65">
        <f>ROUND(G67*F67,2)</f>
        <v>0</v>
      </c>
      <c r="I67" s="74"/>
      <c r="J67" s="75">
        <f ca="1" t="shared" si="21"/>
      </c>
      <c r="K67" s="76" t="str">
        <f t="shared" si="22"/>
        <v>E044Abandoning Existing Catch BasinsCW 2130-R12each</v>
      </c>
      <c r="L67" s="77" t="e">
        <f>MATCH(K67,#REF!,0)</f>
        <v>#REF!</v>
      </c>
      <c r="M67" s="78" t="str">
        <f ca="1" t="shared" si="23"/>
        <v>F0</v>
      </c>
      <c r="N67" s="78" t="str">
        <f ca="1" t="shared" si="24"/>
        <v>C2</v>
      </c>
      <c r="O67" s="78" t="str">
        <f ca="1" t="shared" si="25"/>
        <v>C2</v>
      </c>
      <c r="P67" s="92">
        <f ca="1" t="shared" si="0"/>
      </c>
      <c r="Q67" s="76" t="str">
        <f t="shared" si="4"/>
        <v>E044Abandoning Existing Catch BasinsCW 2130-R12each</v>
      </c>
      <c r="R67" s="77">
        <f>MATCH(Q67,'[2]Pay Items'!$K$1:$K$505,0)</f>
        <v>414</v>
      </c>
      <c r="S67" s="93" t="str">
        <f ca="1" t="shared" si="1"/>
        <v>F0</v>
      </c>
      <c r="T67" s="93" t="str">
        <f ca="1" t="shared" si="2"/>
        <v>C2</v>
      </c>
      <c r="U67" s="93" t="str">
        <f ca="1" t="shared" si="3"/>
        <v>C2</v>
      </c>
    </row>
    <row r="68" spans="1:21" s="79" customFormat="1" ht="30" customHeight="1">
      <c r="A68" s="71" t="s">
        <v>201</v>
      </c>
      <c r="B68" s="73" t="s">
        <v>303</v>
      </c>
      <c r="C68" s="60" t="s">
        <v>202</v>
      </c>
      <c r="D68" s="61" t="s">
        <v>177</v>
      </c>
      <c r="E68" s="62" t="s">
        <v>35</v>
      </c>
      <c r="F68" s="67">
        <v>1</v>
      </c>
      <c r="G68" s="64"/>
      <c r="H68" s="65">
        <f>ROUND(G68*F68,2)</f>
        <v>0</v>
      </c>
      <c r="I68" s="74"/>
      <c r="J68" s="75">
        <f ca="1" t="shared" si="21"/>
      </c>
      <c r="K68" s="76" t="str">
        <f t="shared" si="22"/>
        <v>E045Abandoning Existing Catch PitCW 2130-R12each</v>
      </c>
      <c r="L68" s="77" t="e">
        <f>MATCH(K68,#REF!,0)</f>
        <v>#REF!</v>
      </c>
      <c r="M68" s="78" t="str">
        <f ca="1" t="shared" si="23"/>
        <v>F0</v>
      </c>
      <c r="N68" s="78" t="str">
        <f ca="1" t="shared" si="24"/>
        <v>C2</v>
      </c>
      <c r="O68" s="78" t="str">
        <f ca="1" t="shared" si="25"/>
        <v>C2</v>
      </c>
      <c r="P68" s="92">
        <f aca="true" ca="1" t="shared" si="26" ref="P68:P131">IF(CELL("protect",$G68)=1,"LOCKED","")</f>
      </c>
      <c r="Q68" s="76" t="str">
        <f t="shared" si="4"/>
        <v>E045Abandoning Existing Catch PitCW 2130-R12each</v>
      </c>
      <c r="R68" s="77">
        <f>MATCH(Q68,'[2]Pay Items'!$K$1:$K$505,0)</f>
        <v>415</v>
      </c>
      <c r="S68" s="93" t="str">
        <f aca="true" ca="1" t="shared" si="27" ref="S68:S131">CELL("format",$F68)</f>
        <v>F0</v>
      </c>
      <c r="T68" s="93" t="str">
        <f aca="true" ca="1" t="shared" si="28" ref="T68:T131">CELL("format",$G68)</f>
        <v>C2</v>
      </c>
      <c r="U68" s="93" t="str">
        <f aca="true" ca="1" t="shared" si="29" ref="U68:U131">CELL("format",$H68)</f>
        <v>C2</v>
      </c>
    </row>
    <row r="69" spans="1:21" s="81" customFormat="1" ht="30" customHeight="1">
      <c r="A69" s="71" t="s">
        <v>203</v>
      </c>
      <c r="B69" s="73" t="s">
        <v>304</v>
      </c>
      <c r="C69" s="60" t="s">
        <v>204</v>
      </c>
      <c r="D69" s="61" t="s">
        <v>205</v>
      </c>
      <c r="E69" s="62" t="s">
        <v>49</v>
      </c>
      <c r="F69" s="67">
        <v>48</v>
      </c>
      <c r="G69" s="64"/>
      <c r="H69" s="65">
        <f>ROUND(G69*F69,2)</f>
        <v>0</v>
      </c>
      <c r="I69" s="74"/>
      <c r="J69" s="75">
        <f ca="1" t="shared" si="21"/>
      </c>
      <c r="K69" s="76" t="str">
        <f t="shared" si="22"/>
        <v>E051Installation of SubdrainsCW 3120-R4m</v>
      </c>
      <c r="L69" s="77" t="e">
        <f>MATCH(K69,#REF!,0)</f>
        <v>#REF!</v>
      </c>
      <c r="M69" s="78" t="str">
        <f ca="1" t="shared" si="23"/>
        <v>F0</v>
      </c>
      <c r="N69" s="78" t="str">
        <f ca="1" t="shared" si="24"/>
        <v>C2</v>
      </c>
      <c r="O69" s="78" t="str">
        <f ca="1" t="shared" si="25"/>
        <v>C2</v>
      </c>
      <c r="P69" s="92">
        <f ca="1" t="shared" si="26"/>
      </c>
      <c r="Q69" s="76" t="str">
        <f aca="true" t="shared" si="30" ref="Q69:Q132">CLEAN(CONCATENATE(TRIM($A69),TRIM($C69),IF(LEFT($D69)&lt;&gt;"E",TRIM($D69),),TRIM($E69)))</f>
        <v>E051Installation of SubdrainsCW 3120-R4m</v>
      </c>
      <c r="R69" s="77">
        <f>MATCH(Q69,'[2]Pay Items'!$K$1:$K$505,0)</f>
        <v>422</v>
      </c>
      <c r="S69" s="93" t="str">
        <f ca="1" t="shared" si="27"/>
        <v>F0</v>
      </c>
      <c r="T69" s="93" t="str">
        <f ca="1" t="shared" si="28"/>
        <v>C2</v>
      </c>
      <c r="U69" s="93" t="str">
        <f ca="1" t="shared" si="29"/>
        <v>C2</v>
      </c>
    </row>
    <row r="70" spans="1:21" ht="36" customHeight="1">
      <c r="A70" s="21"/>
      <c r="B70" s="13"/>
      <c r="C70" s="36" t="s">
        <v>20</v>
      </c>
      <c r="D70" s="61"/>
      <c r="E70" s="10"/>
      <c r="F70" s="9"/>
      <c r="G70" s="21"/>
      <c r="H70" s="24"/>
      <c r="P70" s="92" t="str">
        <f ca="1" t="shared" si="26"/>
        <v>LOCKED</v>
      </c>
      <c r="Q70" s="76" t="str">
        <f t="shared" si="30"/>
        <v>ADJUSTMENTS</v>
      </c>
      <c r="R70" s="77">
        <f>MATCH(Q70,'[2]Pay Items'!$K$1:$K$505,0)</f>
        <v>441</v>
      </c>
      <c r="S70" s="93" t="str">
        <f ca="1" t="shared" si="27"/>
        <v>G</v>
      </c>
      <c r="T70" s="93" t="str">
        <f ca="1" t="shared" si="28"/>
        <v>C2</v>
      </c>
      <c r="U70" s="93" t="str">
        <f ca="1" t="shared" si="29"/>
        <v>C2</v>
      </c>
    </row>
    <row r="71" spans="1:21" s="81" customFormat="1" ht="43.5" customHeight="1">
      <c r="A71" s="71" t="s">
        <v>60</v>
      </c>
      <c r="B71" s="73" t="s">
        <v>305</v>
      </c>
      <c r="C71" s="60" t="s">
        <v>96</v>
      </c>
      <c r="D71" s="61" t="s">
        <v>206</v>
      </c>
      <c r="E71" s="62" t="s">
        <v>35</v>
      </c>
      <c r="F71" s="67">
        <v>8</v>
      </c>
      <c r="G71" s="64"/>
      <c r="H71" s="65">
        <f>ROUND(G71*F71,2)</f>
        <v>0</v>
      </c>
      <c r="I71" s="74"/>
      <c r="J71" s="75">
        <f aca="true" ca="1" t="shared" si="31" ref="J71:J80">IF(CELL("protect",$G71)=1,"LOCKED","")</f>
      </c>
      <c r="K71" s="76" t="str">
        <f aca="true" t="shared" si="32" ref="K71:K80">CLEAN(CONCATENATE(TRIM($A71),TRIM($C71),TRIM($D71),TRIM($E71)))</f>
        <v>F001Adjustment of Catch Basins / Manholes FramesCW 3210-R7each</v>
      </c>
      <c r="L71" s="77" t="e">
        <f>MATCH(K71,#REF!,0)</f>
        <v>#REF!</v>
      </c>
      <c r="M71" s="78" t="str">
        <f aca="true" ca="1" t="shared" si="33" ref="M71:M80">CELL("format",$F71)</f>
        <v>F0</v>
      </c>
      <c r="N71" s="78" t="str">
        <f aca="true" ca="1" t="shared" si="34" ref="N71:N80">CELL("format",$G71)</f>
        <v>C2</v>
      </c>
      <c r="O71" s="78" t="str">
        <f aca="true" ca="1" t="shared" si="35" ref="O71:O80">CELL("format",$H71)</f>
        <v>C2</v>
      </c>
      <c r="P71" s="92">
        <f ca="1" t="shared" si="26"/>
      </c>
      <c r="Q71" s="76" t="str">
        <f t="shared" si="30"/>
        <v>F001Adjustment of Catch Basins / Manholes FramesCW 3210-R7each</v>
      </c>
      <c r="R71" s="77">
        <f>MATCH(Q71,'[2]Pay Items'!$K$1:$K$505,0)</f>
        <v>442</v>
      </c>
      <c r="S71" s="93" t="str">
        <f ca="1" t="shared" si="27"/>
        <v>F0</v>
      </c>
      <c r="T71" s="93" t="str">
        <f ca="1" t="shared" si="28"/>
        <v>C2</v>
      </c>
      <c r="U71" s="93" t="str">
        <f ca="1" t="shared" si="29"/>
        <v>C2</v>
      </c>
    </row>
    <row r="72" spans="1:21" s="81" customFormat="1" ht="30" customHeight="1">
      <c r="A72" s="71" t="s">
        <v>77</v>
      </c>
      <c r="B72" s="73" t="s">
        <v>276</v>
      </c>
      <c r="C72" s="60" t="s">
        <v>97</v>
      </c>
      <c r="D72" s="61" t="s">
        <v>177</v>
      </c>
      <c r="E72" s="62"/>
      <c r="F72" s="67"/>
      <c r="G72" s="65"/>
      <c r="H72" s="70"/>
      <c r="I72" s="74"/>
      <c r="J72" s="75" t="str">
        <f ca="1" t="shared" si="31"/>
        <v>LOCKED</v>
      </c>
      <c r="K72" s="76" t="str">
        <f t="shared" si="32"/>
        <v>F002Replacing Existing RisersCW 2130-R12</v>
      </c>
      <c r="L72" s="77" t="e">
        <f>MATCH(K72,#REF!,0)</f>
        <v>#REF!</v>
      </c>
      <c r="M72" s="78" t="str">
        <f ca="1" t="shared" si="33"/>
        <v>F0</v>
      </c>
      <c r="N72" s="78" t="str">
        <f ca="1" t="shared" si="34"/>
        <v>C2</v>
      </c>
      <c r="O72" s="78" t="str">
        <f ca="1" t="shared" si="35"/>
        <v>C2</v>
      </c>
      <c r="P72" s="92" t="str">
        <f ca="1" t="shared" si="26"/>
        <v>LOCKED</v>
      </c>
      <c r="Q72" s="76" t="str">
        <f t="shared" si="30"/>
        <v>F002Replacing Existing RisersCW 2130-R12</v>
      </c>
      <c r="R72" s="77">
        <f>MATCH(Q72,'[2]Pay Items'!$K$1:$K$505,0)</f>
        <v>443</v>
      </c>
      <c r="S72" s="93" t="str">
        <f ca="1" t="shared" si="27"/>
        <v>F0</v>
      </c>
      <c r="T72" s="93" t="str">
        <f ca="1" t="shared" si="28"/>
        <v>C2</v>
      </c>
      <c r="U72" s="93" t="str">
        <f ca="1" t="shared" si="29"/>
        <v>C2</v>
      </c>
    </row>
    <row r="73" spans="1:21" s="81" customFormat="1" ht="30" customHeight="1">
      <c r="A73" s="71" t="s">
        <v>98</v>
      </c>
      <c r="B73" s="59" t="s">
        <v>29</v>
      </c>
      <c r="C73" s="60" t="s">
        <v>207</v>
      </c>
      <c r="D73" s="61"/>
      <c r="E73" s="62" t="s">
        <v>78</v>
      </c>
      <c r="F73" s="67">
        <v>1</v>
      </c>
      <c r="G73" s="64"/>
      <c r="H73" s="65">
        <f>ROUND(G73*F73,2)</f>
        <v>0</v>
      </c>
      <c r="I73" s="74"/>
      <c r="J73" s="75">
        <f ca="1" t="shared" si="31"/>
      </c>
      <c r="K73" s="76" t="str">
        <f t="shared" si="32"/>
        <v>F002APre-cast Concrete Risersvert. m</v>
      </c>
      <c r="L73" s="77" t="e">
        <f>MATCH(K73,#REF!,0)</f>
        <v>#REF!</v>
      </c>
      <c r="M73" s="78" t="str">
        <f ca="1" t="shared" si="33"/>
        <v>F0</v>
      </c>
      <c r="N73" s="78" t="str">
        <f ca="1" t="shared" si="34"/>
        <v>C2</v>
      </c>
      <c r="O73" s="78" t="str">
        <f ca="1" t="shared" si="35"/>
        <v>C2</v>
      </c>
      <c r="P73" s="92">
        <f ca="1" t="shared" si="26"/>
      </c>
      <c r="Q73" s="76" t="str">
        <f t="shared" si="30"/>
        <v>F002APre-cast Concrete Risersvert. m</v>
      </c>
      <c r="R73" s="77">
        <f>MATCH(Q73,'[2]Pay Items'!$K$1:$K$505,0)</f>
        <v>444</v>
      </c>
      <c r="S73" s="93" t="str">
        <f ca="1" t="shared" si="27"/>
        <v>F0</v>
      </c>
      <c r="T73" s="93" t="str">
        <f ca="1" t="shared" si="28"/>
        <v>C2</v>
      </c>
      <c r="U73" s="93" t="str">
        <f ca="1" t="shared" si="29"/>
        <v>C2</v>
      </c>
    </row>
    <row r="74" spans="1:21" s="79" customFormat="1" ht="30" customHeight="1">
      <c r="A74" s="71" t="s">
        <v>61</v>
      </c>
      <c r="B74" s="73" t="s">
        <v>306</v>
      </c>
      <c r="C74" s="60" t="s">
        <v>99</v>
      </c>
      <c r="D74" s="61" t="s">
        <v>206</v>
      </c>
      <c r="E74" s="62"/>
      <c r="F74" s="67"/>
      <c r="G74" s="82"/>
      <c r="H74" s="70"/>
      <c r="I74" s="74"/>
      <c r="J74" s="75" t="str">
        <f ca="1" t="shared" si="31"/>
        <v>LOCKED</v>
      </c>
      <c r="K74" s="76" t="str">
        <f t="shared" si="32"/>
        <v>F003Lifter RingsCW 3210-R7</v>
      </c>
      <c r="L74" s="77" t="e">
        <f>MATCH(K74,#REF!,0)</f>
        <v>#REF!</v>
      </c>
      <c r="M74" s="78" t="str">
        <f ca="1" t="shared" si="33"/>
        <v>F0</v>
      </c>
      <c r="N74" s="78" t="str">
        <f ca="1" t="shared" si="34"/>
        <v>G</v>
      </c>
      <c r="O74" s="78" t="str">
        <f ca="1" t="shared" si="35"/>
        <v>C2</v>
      </c>
      <c r="P74" s="92" t="str">
        <f ca="1" t="shared" si="26"/>
        <v>LOCKED</v>
      </c>
      <c r="Q74" s="76" t="str">
        <f t="shared" si="30"/>
        <v>F003Lifter RingsCW 3210-R7</v>
      </c>
      <c r="R74" s="77">
        <f>MATCH(Q74,'[2]Pay Items'!$K$1:$K$505,0)</f>
        <v>447</v>
      </c>
      <c r="S74" s="93" t="str">
        <f ca="1" t="shared" si="27"/>
        <v>F0</v>
      </c>
      <c r="T74" s="93" t="str">
        <f ca="1" t="shared" si="28"/>
        <v>G</v>
      </c>
      <c r="U74" s="93" t="str">
        <f ca="1" t="shared" si="29"/>
        <v>C2</v>
      </c>
    </row>
    <row r="75" spans="1:21" s="81" customFormat="1" ht="30" customHeight="1">
      <c r="A75" s="71" t="s">
        <v>62</v>
      </c>
      <c r="B75" s="59" t="s">
        <v>29</v>
      </c>
      <c r="C75" s="60" t="s">
        <v>208</v>
      </c>
      <c r="D75" s="61"/>
      <c r="E75" s="62" t="s">
        <v>35</v>
      </c>
      <c r="F75" s="67">
        <v>8</v>
      </c>
      <c r="G75" s="64"/>
      <c r="H75" s="65">
        <f aca="true" t="shared" si="36" ref="H75:H80">ROUND(G75*F75,2)</f>
        <v>0</v>
      </c>
      <c r="I75" s="74"/>
      <c r="J75" s="75">
        <f ca="1" t="shared" si="31"/>
      </c>
      <c r="K75" s="76" t="str">
        <f t="shared" si="32"/>
        <v>F00551 mmeach</v>
      </c>
      <c r="L75" s="77" t="e">
        <f>MATCH(K75,#REF!,0)</f>
        <v>#REF!</v>
      </c>
      <c r="M75" s="78" t="str">
        <f ca="1" t="shared" si="33"/>
        <v>F0</v>
      </c>
      <c r="N75" s="78" t="str">
        <f ca="1" t="shared" si="34"/>
        <v>C2</v>
      </c>
      <c r="O75" s="78" t="str">
        <f ca="1" t="shared" si="35"/>
        <v>C2</v>
      </c>
      <c r="P75" s="92">
        <f ca="1" t="shared" si="26"/>
      </c>
      <c r="Q75" s="76" t="str">
        <f t="shared" si="30"/>
        <v>F00551 mmeach</v>
      </c>
      <c r="R75" s="77">
        <f>MATCH(Q75,'[2]Pay Items'!$K$1:$K$505,0)</f>
        <v>449</v>
      </c>
      <c r="S75" s="93" t="str">
        <f ca="1" t="shared" si="27"/>
        <v>F0</v>
      </c>
      <c r="T75" s="93" t="str">
        <f ca="1" t="shared" si="28"/>
        <v>C2</v>
      </c>
      <c r="U75" s="93" t="str">
        <f ca="1" t="shared" si="29"/>
        <v>C2</v>
      </c>
    </row>
    <row r="76" spans="1:21" s="79" customFormat="1" ht="30" customHeight="1">
      <c r="A76" s="71" t="s">
        <v>79</v>
      </c>
      <c r="B76" s="73" t="s">
        <v>307</v>
      </c>
      <c r="C76" s="60" t="s">
        <v>100</v>
      </c>
      <c r="D76" s="61" t="s">
        <v>206</v>
      </c>
      <c r="E76" s="62" t="s">
        <v>35</v>
      </c>
      <c r="F76" s="67">
        <v>5</v>
      </c>
      <c r="G76" s="64"/>
      <c r="H76" s="65">
        <f t="shared" si="36"/>
        <v>0</v>
      </c>
      <c r="I76" s="74"/>
      <c r="J76" s="75">
        <f ca="1" t="shared" si="31"/>
      </c>
      <c r="K76" s="76" t="str">
        <f t="shared" si="32"/>
        <v>F009Adjustment of Valve BoxesCW 3210-R7each</v>
      </c>
      <c r="L76" s="77" t="e">
        <f>MATCH(K76,#REF!,0)</f>
        <v>#REF!</v>
      </c>
      <c r="M76" s="78" t="str">
        <f ca="1" t="shared" si="33"/>
        <v>F0</v>
      </c>
      <c r="N76" s="78" t="str">
        <f ca="1" t="shared" si="34"/>
        <v>C2</v>
      </c>
      <c r="O76" s="78" t="str">
        <f ca="1" t="shared" si="35"/>
        <v>C2</v>
      </c>
      <c r="P76" s="92">
        <f ca="1" t="shared" si="26"/>
      </c>
      <c r="Q76" s="76" t="str">
        <f t="shared" si="30"/>
        <v>F009Adjustment of Valve BoxesCW 3210-R7each</v>
      </c>
      <c r="R76" s="77">
        <f>MATCH(Q76,'[2]Pay Items'!$K$1:$K$505,0)</f>
        <v>453</v>
      </c>
      <c r="S76" s="93" t="str">
        <f ca="1" t="shared" si="27"/>
        <v>F0</v>
      </c>
      <c r="T76" s="93" t="str">
        <f ca="1" t="shared" si="28"/>
        <v>C2</v>
      </c>
      <c r="U76" s="93" t="str">
        <f ca="1" t="shared" si="29"/>
        <v>C2</v>
      </c>
    </row>
    <row r="77" spans="1:21" s="79" customFormat="1" ht="30" customHeight="1">
      <c r="A77" s="71" t="s">
        <v>80</v>
      </c>
      <c r="B77" s="73" t="s">
        <v>308</v>
      </c>
      <c r="C77" s="60" t="s">
        <v>101</v>
      </c>
      <c r="D77" s="61" t="s">
        <v>206</v>
      </c>
      <c r="E77" s="62" t="s">
        <v>35</v>
      </c>
      <c r="F77" s="67">
        <v>5</v>
      </c>
      <c r="G77" s="64"/>
      <c r="H77" s="65">
        <f t="shared" si="36"/>
        <v>0</v>
      </c>
      <c r="I77" s="74"/>
      <c r="J77" s="75">
        <f ca="1" t="shared" si="31"/>
      </c>
      <c r="K77" s="76" t="str">
        <f t="shared" si="32"/>
        <v>F010Valve Box ExtensionsCW 3210-R7each</v>
      </c>
      <c r="L77" s="77" t="e">
        <f>MATCH(K77,#REF!,0)</f>
        <v>#REF!</v>
      </c>
      <c r="M77" s="78" t="str">
        <f ca="1" t="shared" si="33"/>
        <v>F0</v>
      </c>
      <c r="N77" s="78" t="str">
        <f ca="1" t="shared" si="34"/>
        <v>C2</v>
      </c>
      <c r="O77" s="78" t="str">
        <f ca="1" t="shared" si="35"/>
        <v>C2</v>
      </c>
      <c r="P77" s="92">
        <f ca="1" t="shared" si="26"/>
      </c>
      <c r="Q77" s="76" t="str">
        <f t="shared" si="30"/>
        <v>F010Valve Box ExtensionsCW 3210-R7each</v>
      </c>
      <c r="R77" s="77">
        <f>MATCH(Q77,'[2]Pay Items'!$K$1:$K$505,0)</f>
        <v>454</v>
      </c>
      <c r="S77" s="93" t="str">
        <f ca="1" t="shared" si="27"/>
        <v>F0</v>
      </c>
      <c r="T77" s="93" t="str">
        <f ca="1" t="shared" si="28"/>
        <v>C2</v>
      </c>
      <c r="U77" s="93" t="str">
        <f ca="1" t="shared" si="29"/>
        <v>C2</v>
      </c>
    </row>
    <row r="78" spans="1:21" s="81" customFormat="1" ht="30" customHeight="1">
      <c r="A78" s="71" t="s">
        <v>81</v>
      </c>
      <c r="B78" s="73" t="s">
        <v>309</v>
      </c>
      <c r="C78" s="60" t="s">
        <v>102</v>
      </c>
      <c r="D78" s="61" t="s">
        <v>206</v>
      </c>
      <c r="E78" s="62" t="s">
        <v>35</v>
      </c>
      <c r="F78" s="67">
        <v>5</v>
      </c>
      <c r="G78" s="64"/>
      <c r="H78" s="65">
        <f t="shared" si="36"/>
        <v>0</v>
      </c>
      <c r="I78" s="74"/>
      <c r="J78" s="75">
        <f ca="1" t="shared" si="31"/>
      </c>
      <c r="K78" s="76" t="str">
        <f t="shared" si="32"/>
        <v>F011Adjustment of Curb Stop BoxesCW 3210-R7each</v>
      </c>
      <c r="L78" s="77" t="e">
        <f>MATCH(K78,#REF!,0)</f>
        <v>#REF!</v>
      </c>
      <c r="M78" s="78" t="str">
        <f ca="1" t="shared" si="33"/>
        <v>F0</v>
      </c>
      <c r="N78" s="78" t="str">
        <f ca="1" t="shared" si="34"/>
        <v>C2</v>
      </c>
      <c r="O78" s="78" t="str">
        <f ca="1" t="shared" si="35"/>
        <v>C2</v>
      </c>
      <c r="P78" s="92">
        <f ca="1" t="shared" si="26"/>
      </c>
      <c r="Q78" s="76" t="str">
        <f t="shared" si="30"/>
        <v>F011Adjustment of Curb Stop BoxesCW 3210-R7each</v>
      </c>
      <c r="R78" s="77">
        <f>MATCH(Q78,'[2]Pay Items'!$K$1:$K$505,0)</f>
        <v>455</v>
      </c>
      <c r="S78" s="93" t="str">
        <f ca="1" t="shared" si="27"/>
        <v>F0</v>
      </c>
      <c r="T78" s="93" t="str">
        <f ca="1" t="shared" si="28"/>
        <v>C2</v>
      </c>
      <c r="U78" s="93" t="str">
        <f ca="1" t="shared" si="29"/>
        <v>C2</v>
      </c>
    </row>
    <row r="79" spans="1:21" s="81" customFormat="1" ht="30" customHeight="1">
      <c r="A79" s="71" t="s">
        <v>338</v>
      </c>
      <c r="B79" s="73" t="s">
        <v>340</v>
      </c>
      <c r="C79" s="60" t="s">
        <v>339</v>
      </c>
      <c r="D79" s="61" t="s">
        <v>206</v>
      </c>
      <c r="E79" s="62" t="s">
        <v>35</v>
      </c>
      <c r="F79" s="67">
        <v>5</v>
      </c>
      <c r="G79" s="64"/>
      <c r="H79" s="65">
        <f t="shared" si="36"/>
        <v>0</v>
      </c>
      <c r="I79" s="106"/>
      <c r="J79" s="75">
        <f ca="1" t="shared" si="31"/>
      </c>
      <c r="K79" s="76" t="str">
        <f t="shared" si="32"/>
        <v>F018Curb Stop ExtensionsCW 3210-R7each</v>
      </c>
      <c r="L79" s="77" t="e">
        <f>MATCH(K79,#REF!,0)</f>
        <v>#REF!</v>
      </c>
      <c r="M79" s="78" t="str">
        <f ca="1" t="shared" si="33"/>
        <v>F0</v>
      </c>
      <c r="N79" s="78" t="str">
        <f ca="1" t="shared" si="34"/>
        <v>C2</v>
      </c>
      <c r="O79" s="78" t="str">
        <f ca="1" t="shared" si="35"/>
        <v>C2</v>
      </c>
      <c r="P79" s="92">
        <f ca="1" t="shared" si="26"/>
      </c>
      <c r="Q79" s="76" t="str">
        <f t="shared" si="30"/>
        <v>F018Curb Stop ExtensionsCW 3210-R7each</v>
      </c>
      <c r="R79" s="77">
        <f>MATCH(Q79,'[2]Pay Items'!$K$1:$K$505,0)</f>
        <v>462</v>
      </c>
      <c r="S79" s="93" t="str">
        <f ca="1" t="shared" si="27"/>
        <v>F0</v>
      </c>
      <c r="T79" s="93" t="str">
        <f ca="1" t="shared" si="28"/>
        <v>C2</v>
      </c>
      <c r="U79" s="93" t="str">
        <f ca="1" t="shared" si="29"/>
        <v>C2</v>
      </c>
    </row>
    <row r="80" spans="1:21" s="81" customFormat="1" ht="54.75" customHeight="1">
      <c r="A80" s="71" t="s">
        <v>209</v>
      </c>
      <c r="B80" s="73" t="s">
        <v>310</v>
      </c>
      <c r="C80" s="60" t="s">
        <v>210</v>
      </c>
      <c r="D80" s="61" t="s">
        <v>211</v>
      </c>
      <c r="E80" s="62" t="s">
        <v>35</v>
      </c>
      <c r="F80" s="67">
        <v>2</v>
      </c>
      <c r="G80" s="64"/>
      <c r="H80" s="65">
        <f t="shared" si="36"/>
        <v>0</v>
      </c>
      <c r="I80" s="74" t="s">
        <v>212</v>
      </c>
      <c r="J80" s="75">
        <f ca="1" t="shared" si="31"/>
      </c>
      <c r="K80" s="76" t="str">
        <f t="shared" si="32"/>
        <v>F020Relocating Existing Hydrant - Type BCW 2110-R11each</v>
      </c>
      <c r="L80" s="77" t="e">
        <f>MATCH(K80,#REF!,0)</f>
        <v>#REF!</v>
      </c>
      <c r="M80" s="78" t="str">
        <f ca="1" t="shared" si="33"/>
        <v>F0</v>
      </c>
      <c r="N80" s="78" t="str">
        <f ca="1" t="shared" si="34"/>
        <v>C2</v>
      </c>
      <c r="O80" s="78" t="str">
        <f ca="1" t="shared" si="35"/>
        <v>C2</v>
      </c>
      <c r="P80" s="92">
        <f ca="1" t="shared" si="26"/>
      </c>
      <c r="Q80" s="76" t="str">
        <f t="shared" si="30"/>
        <v>F020Relocating Existing Hydrant - Type BCW 2110-R11each</v>
      </c>
      <c r="R80" s="77">
        <f>MATCH(Q80,'[2]Pay Items'!$K$1:$K$505,0)</f>
        <v>464</v>
      </c>
      <c r="S80" s="93" t="str">
        <f ca="1" t="shared" si="27"/>
        <v>F0</v>
      </c>
      <c r="T80" s="93" t="str">
        <f ca="1" t="shared" si="28"/>
        <v>C2</v>
      </c>
      <c r="U80" s="93" t="str">
        <f ca="1" t="shared" si="29"/>
        <v>C2</v>
      </c>
    </row>
    <row r="81" spans="1:21" ht="36" customHeight="1">
      <c r="A81" s="21"/>
      <c r="B81" s="17"/>
      <c r="C81" s="36" t="s">
        <v>21</v>
      </c>
      <c r="D81" s="61"/>
      <c r="E81" s="8"/>
      <c r="F81" s="11"/>
      <c r="G81" s="21"/>
      <c r="H81" s="24"/>
      <c r="P81" s="92" t="str">
        <f ca="1" t="shared" si="26"/>
        <v>LOCKED</v>
      </c>
      <c r="Q81" s="76" t="str">
        <f t="shared" si="30"/>
        <v>LANDSCAPING</v>
      </c>
      <c r="R81" s="77">
        <f>MATCH(Q81,'[2]Pay Items'!$K$1:$K$505,0)</f>
        <v>473</v>
      </c>
      <c r="S81" s="93" t="str">
        <f ca="1" t="shared" si="27"/>
        <v>F0</v>
      </c>
      <c r="T81" s="93" t="str">
        <f ca="1" t="shared" si="28"/>
        <v>C2</v>
      </c>
      <c r="U81" s="93" t="str">
        <f ca="1" t="shared" si="29"/>
        <v>C2</v>
      </c>
    </row>
    <row r="82" spans="1:21" s="79" customFormat="1" ht="30" customHeight="1">
      <c r="A82" s="69" t="s">
        <v>64</v>
      </c>
      <c r="B82" s="73" t="s">
        <v>311</v>
      </c>
      <c r="C82" s="60" t="s">
        <v>65</v>
      </c>
      <c r="D82" s="61" t="s">
        <v>213</v>
      </c>
      <c r="E82" s="62"/>
      <c r="F82" s="63"/>
      <c r="G82" s="82"/>
      <c r="H82" s="65"/>
      <c r="I82" s="74"/>
      <c r="J82" s="75" t="str">
        <f ca="1">IF(CELL("protect",$G82)=1,"LOCKED","")</f>
        <v>LOCKED</v>
      </c>
      <c r="K82" s="76" t="str">
        <f>CLEAN(CONCATENATE(TRIM($A82),TRIM($C82),TRIM($D82),TRIM($E82)))</f>
        <v>G001SoddingCW 3510-R9</v>
      </c>
      <c r="L82" s="77" t="e">
        <f>MATCH(K82,#REF!,0)</f>
        <v>#REF!</v>
      </c>
      <c r="M82" s="78" t="str">
        <f ca="1">CELL("format",$F82)</f>
        <v>F0</v>
      </c>
      <c r="N82" s="78" t="str">
        <f ca="1">CELL("format",$G82)</f>
        <v>G</v>
      </c>
      <c r="O82" s="78" t="str">
        <f ca="1">CELL("format",$H82)</f>
        <v>C2</v>
      </c>
      <c r="P82" s="92" t="str">
        <f ca="1" t="shared" si="26"/>
        <v>LOCKED</v>
      </c>
      <c r="Q82" s="76" t="str">
        <f t="shared" si="30"/>
        <v>G001SoddingCW 3510-R9</v>
      </c>
      <c r="R82" s="77">
        <f>MATCH(Q82,'[2]Pay Items'!$K$1:$K$505,0)</f>
        <v>474</v>
      </c>
      <c r="S82" s="93" t="str">
        <f ca="1" t="shared" si="27"/>
        <v>F0</v>
      </c>
      <c r="T82" s="93" t="str">
        <f ca="1" t="shared" si="28"/>
        <v>G</v>
      </c>
      <c r="U82" s="93" t="str">
        <f ca="1" t="shared" si="29"/>
        <v>C2</v>
      </c>
    </row>
    <row r="83" spans="1:21" s="81" customFormat="1" ht="30" customHeight="1">
      <c r="A83" s="69" t="s">
        <v>214</v>
      </c>
      <c r="B83" s="59" t="s">
        <v>29</v>
      </c>
      <c r="C83" s="60" t="s">
        <v>215</v>
      </c>
      <c r="D83" s="61"/>
      <c r="E83" s="62" t="s">
        <v>28</v>
      </c>
      <c r="F83" s="63">
        <v>10</v>
      </c>
      <c r="G83" s="64"/>
      <c r="H83" s="65">
        <f>ROUND(G83*F83,2)</f>
        <v>0</v>
      </c>
      <c r="I83" s="97"/>
      <c r="J83" s="75">
        <f ca="1">IF(CELL("protect",$G83)=1,"LOCKED","")</f>
      </c>
      <c r="K83" s="76" t="str">
        <f>CLEAN(CONCATENATE(TRIM($A83),TRIM($C83),TRIM($D83),TRIM($E83)))</f>
        <v>G002width &lt; 600 mmm²</v>
      </c>
      <c r="L83" s="77" t="e">
        <f>MATCH(K83,#REF!,0)</f>
        <v>#REF!</v>
      </c>
      <c r="M83" s="78" t="str">
        <f ca="1">CELL("format",$F83)</f>
        <v>F0</v>
      </c>
      <c r="N83" s="78" t="str">
        <f ca="1">CELL("format",$G83)</f>
        <v>C2</v>
      </c>
      <c r="O83" s="78" t="str">
        <f ca="1">CELL("format",$H83)</f>
        <v>C2</v>
      </c>
      <c r="P83" s="92">
        <f ca="1" t="shared" si="26"/>
      </c>
      <c r="Q83" s="76" t="str">
        <f t="shared" si="30"/>
        <v>G002width &lt; 600 mmm²</v>
      </c>
      <c r="R83" s="77">
        <f>MATCH(Q83,'[2]Pay Items'!$K$1:$K$505,0)</f>
        <v>475</v>
      </c>
      <c r="S83" s="93" t="str">
        <f ca="1" t="shared" si="27"/>
        <v>F0</v>
      </c>
      <c r="T83" s="93" t="str">
        <f ca="1" t="shared" si="28"/>
        <v>C2</v>
      </c>
      <c r="U83" s="93" t="str">
        <f ca="1" t="shared" si="29"/>
        <v>C2</v>
      </c>
    </row>
    <row r="84" spans="1:21" s="81" customFormat="1" ht="30" customHeight="1">
      <c r="A84" s="69" t="s">
        <v>66</v>
      </c>
      <c r="B84" s="59" t="s">
        <v>36</v>
      </c>
      <c r="C84" s="60" t="s">
        <v>216</v>
      </c>
      <c r="D84" s="61"/>
      <c r="E84" s="62" t="s">
        <v>28</v>
      </c>
      <c r="F84" s="63">
        <v>210</v>
      </c>
      <c r="G84" s="64"/>
      <c r="H84" s="65">
        <f>ROUND(G84*F84,2)</f>
        <v>0</v>
      </c>
      <c r="I84" s="74"/>
      <c r="J84" s="75">
        <f ca="1">IF(CELL("protect",$G84)=1,"LOCKED","")</f>
      </c>
      <c r="K84" s="76" t="str">
        <f>CLEAN(CONCATENATE(TRIM($A84),TRIM($C84),TRIM($D84),TRIM($E84)))</f>
        <v>G003width &gt; or = 600 mmm²</v>
      </c>
      <c r="L84" s="77" t="e">
        <f>MATCH(K84,#REF!,0)</f>
        <v>#REF!</v>
      </c>
      <c r="M84" s="78" t="str">
        <f ca="1">CELL("format",$F84)</f>
        <v>F0</v>
      </c>
      <c r="N84" s="78" t="str">
        <f ca="1">CELL("format",$G84)</f>
        <v>C2</v>
      </c>
      <c r="O84" s="78" t="str">
        <f ca="1">CELL("format",$H84)</f>
        <v>C2</v>
      </c>
      <c r="P84" s="92">
        <f ca="1" t="shared" si="26"/>
      </c>
      <c r="Q84" s="76" t="str">
        <f t="shared" si="30"/>
        <v>G003width &gt; or = 600 mmm²</v>
      </c>
      <c r="R84" s="77">
        <f>MATCH(Q84,'[2]Pay Items'!$K$1:$K$505,0)</f>
        <v>476</v>
      </c>
      <c r="S84" s="93" t="str">
        <f ca="1" t="shared" si="27"/>
        <v>F0</v>
      </c>
      <c r="T84" s="93" t="str">
        <f ca="1" t="shared" si="28"/>
        <v>C2</v>
      </c>
      <c r="U84" s="93" t="str">
        <f ca="1" t="shared" si="29"/>
        <v>C2</v>
      </c>
    </row>
    <row r="85" spans="1:21" ht="36" customHeight="1">
      <c r="A85" s="21"/>
      <c r="B85" s="6"/>
      <c r="C85" s="36" t="s">
        <v>22</v>
      </c>
      <c r="D85" s="61"/>
      <c r="E85" s="10"/>
      <c r="F85" s="9"/>
      <c r="G85" s="21"/>
      <c r="H85" s="24"/>
      <c r="P85" s="92" t="str">
        <f ca="1" t="shared" si="26"/>
        <v>LOCKED</v>
      </c>
      <c r="Q85" s="76" t="str">
        <f t="shared" si="30"/>
        <v>MISCELLANEOUS</v>
      </c>
      <c r="R85" s="77">
        <f>MATCH(Q85,'[2]Pay Items'!$K$1:$K$505,0)</f>
        <v>480</v>
      </c>
      <c r="S85" s="93" t="str">
        <f ca="1" t="shared" si="27"/>
        <v>G</v>
      </c>
      <c r="T85" s="93" t="str">
        <f ca="1" t="shared" si="28"/>
        <v>C2</v>
      </c>
      <c r="U85" s="93" t="str">
        <f ca="1" t="shared" si="29"/>
        <v>C2</v>
      </c>
    </row>
    <row r="86" spans="1:21" s="79" customFormat="1" ht="30" customHeight="1">
      <c r="A86" s="69" t="s">
        <v>257</v>
      </c>
      <c r="B86" s="99" t="s">
        <v>312</v>
      </c>
      <c r="C86" s="60" t="s">
        <v>258</v>
      </c>
      <c r="D86" s="61" t="s">
        <v>259</v>
      </c>
      <c r="E86" s="62"/>
      <c r="F86" s="63"/>
      <c r="G86" s="82"/>
      <c r="H86" s="65"/>
      <c r="I86" s="74"/>
      <c r="J86" s="75" t="str">
        <f ca="1">IF(CELL("protect",$G86)=1,"LOCKED","")</f>
        <v>LOCKED</v>
      </c>
      <c r="K86" s="76" t="str">
        <f>CLEAN(CONCATENATE(TRIM($A86),TRIM($C86),TRIM($D86),TRIM($E86)))</f>
        <v>H007Chain Link FenceCW 3550-R2</v>
      </c>
      <c r="L86" s="77" t="e">
        <f>MATCH(K86,#REF!,0)</f>
        <v>#REF!</v>
      </c>
      <c r="M86" s="78" t="str">
        <f ca="1">CELL("format",$F86)</f>
        <v>F0</v>
      </c>
      <c r="N86" s="78" t="str">
        <f ca="1">CELL("format",$G86)</f>
        <v>G</v>
      </c>
      <c r="O86" s="78" t="str">
        <f ca="1">CELL("format",$H86)</f>
        <v>C2</v>
      </c>
      <c r="P86" s="92" t="str">
        <f ca="1" t="shared" si="26"/>
        <v>LOCKED</v>
      </c>
      <c r="Q86" s="76" t="str">
        <f t="shared" si="30"/>
        <v>H007Chain Link FenceCW 3550-R2</v>
      </c>
      <c r="R86" s="77">
        <f>MATCH(Q86,'[2]Pay Items'!$K$1:$K$505,0)</f>
        <v>487</v>
      </c>
      <c r="S86" s="93" t="str">
        <f ca="1" t="shared" si="27"/>
        <v>F0</v>
      </c>
      <c r="T86" s="93" t="str">
        <f ca="1" t="shared" si="28"/>
        <v>G</v>
      </c>
      <c r="U86" s="93" t="str">
        <f ca="1" t="shared" si="29"/>
        <v>C2</v>
      </c>
    </row>
    <row r="87" spans="1:21" s="79" customFormat="1" ht="30" customHeight="1">
      <c r="A87" s="69" t="s">
        <v>260</v>
      </c>
      <c r="B87" s="59" t="s">
        <v>29</v>
      </c>
      <c r="C87" s="60" t="s">
        <v>261</v>
      </c>
      <c r="D87" s="61" t="s">
        <v>280</v>
      </c>
      <c r="E87" s="62" t="s">
        <v>49</v>
      </c>
      <c r="F87" s="63">
        <v>10</v>
      </c>
      <c r="G87" s="64"/>
      <c r="H87" s="65">
        <f>ROUND(G87*F87,2)</f>
        <v>0</v>
      </c>
      <c r="I87" s="89"/>
      <c r="J87" s="75">
        <f ca="1">IF(CELL("protect",$G87)=1,"LOCKED","")</f>
      </c>
      <c r="K87" s="76" t="str">
        <f>CLEAN(CONCATENATE(TRIM($A87),TRIM($C87),TRIM($D87),TRIM($E87)))</f>
        <v>H0092.44m HeightE9m</v>
      </c>
      <c r="L87" s="77" t="e">
        <f>MATCH(K87,#REF!,0)</f>
        <v>#REF!</v>
      </c>
      <c r="M87" s="78" t="str">
        <f ca="1">CELL("format",$F87)</f>
        <v>F0</v>
      </c>
      <c r="N87" s="78" t="str">
        <f ca="1">CELL("format",$G87)</f>
        <v>C2</v>
      </c>
      <c r="O87" s="78" t="str">
        <f ca="1">CELL("format",$H87)</f>
        <v>C2</v>
      </c>
      <c r="P87" s="92">
        <f ca="1" t="shared" si="26"/>
      </c>
      <c r="Q87" s="76" t="str">
        <f t="shared" si="30"/>
        <v>H0092.44m Heightm</v>
      </c>
      <c r="R87" s="77">
        <f>MATCH(Q87,'[2]Pay Items'!$K$1:$K$505,0)</f>
        <v>489</v>
      </c>
      <c r="S87" s="93" t="str">
        <f ca="1" t="shared" si="27"/>
        <v>F0</v>
      </c>
      <c r="T87" s="93" t="str">
        <f ca="1" t="shared" si="28"/>
        <v>C2</v>
      </c>
      <c r="U87" s="93" t="str">
        <f ca="1" t="shared" si="29"/>
        <v>C2</v>
      </c>
    </row>
    <row r="88" spans="1:21" ht="36" customHeight="1">
      <c r="A88" s="69"/>
      <c r="B88" s="99" t="s">
        <v>313</v>
      </c>
      <c r="C88" s="60" t="s">
        <v>277</v>
      </c>
      <c r="D88" s="61" t="s">
        <v>278</v>
      </c>
      <c r="E88" s="62" t="s">
        <v>279</v>
      </c>
      <c r="F88" s="63">
        <v>10</v>
      </c>
      <c r="G88" s="64"/>
      <c r="H88" s="65">
        <f>ROUND(G88*F88,2)</f>
        <v>0</v>
      </c>
      <c r="P88" s="92">
        <f ca="1" t="shared" si="26"/>
      </c>
      <c r="Q88" s="76" t="str">
        <f t="shared" si="30"/>
        <v>Soft Dig / Hydro Vac Excavationhr</v>
      </c>
      <c r="R88" s="77" t="e">
        <f>MATCH(Q88,'[2]Pay Items'!$K$1:$K$505,0)</f>
        <v>#N/A</v>
      </c>
      <c r="S88" s="93" t="str">
        <f ca="1" t="shared" si="27"/>
        <v>F0</v>
      </c>
      <c r="T88" s="93" t="str">
        <f ca="1" t="shared" si="28"/>
        <v>C2</v>
      </c>
      <c r="U88" s="93" t="str">
        <f ca="1" t="shared" si="29"/>
        <v>C2</v>
      </c>
    </row>
    <row r="89" spans="1:21" ht="30" customHeight="1" thickBot="1">
      <c r="A89" s="22"/>
      <c r="B89" s="40" t="str">
        <f>B6</f>
        <v>A</v>
      </c>
      <c r="C89" s="119" t="str">
        <f>C6</f>
        <v>Furby Street Reconstruction</v>
      </c>
      <c r="D89" s="120"/>
      <c r="E89" s="120"/>
      <c r="F89" s="121"/>
      <c r="G89" s="22" t="s">
        <v>14</v>
      </c>
      <c r="H89" s="22">
        <f>SUM(H6:H88)</f>
        <v>0</v>
      </c>
      <c r="P89" s="92" t="str">
        <f ca="1" t="shared" si="26"/>
        <v>LOCKED</v>
      </c>
      <c r="Q89" s="76" t="str">
        <f t="shared" si="30"/>
        <v>Furby Street Reconstruction</v>
      </c>
      <c r="R89" s="77" t="e">
        <f>MATCH(Q89,'[2]Pay Items'!$K$1:$K$505,0)</f>
        <v>#N/A</v>
      </c>
      <c r="S89" s="93" t="str">
        <f ca="1" t="shared" si="27"/>
        <v>G</v>
      </c>
      <c r="T89" s="93" t="str">
        <f ca="1" t="shared" si="28"/>
        <v>C2</v>
      </c>
      <c r="U89" s="93" t="str">
        <f ca="1" t="shared" si="29"/>
        <v>C2</v>
      </c>
    </row>
    <row r="90" spans="1:21" s="44" customFormat="1" ht="30" customHeight="1" thickTop="1">
      <c r="A90" s="42"/>
      <c r="B90" s="41" t="s">
        <v>12</v>
      </c>
      <c r="C90" s="116" t="s">
        <v>218</v>
      </c>
      <c r="D90" s="117"/>
      <c r="E90" s="117"/>
      <c r="F90" s="118"/>
      <c r="G90" s="42"/>
      <c r="H90" s="43"/>
      <c r="P90" s="92" t="str">
        <f ca="1" t="shared" si="26"/>
        <v>LOCKED</v>
      </c>
      <c r="Q90" s="76" t="str">
        <f t="shared" si="30"/>
        <v>Langside Street at Furby Place Intersection Improvement</v>
      </c>
      <c r="R90" s="77" t="e">
        <f>MATCH(Q90,'[2]Pay Items'!$K$1:$K$505,0)</f>
        <v>#N/A</v>
      </c>
      <c r="S90" s="93" t="str">
        <f ca="1" t="shared" si="27"/>
        <v>G</v>
      </c>
      <c r="T90" s="93" t="str">
        <f ca="1" t="shared" si="28"/>
        <v>C2</v>
      </c>
      <c r="U90" s="93" t="str">
        <f ca="1" t="shared" si="29"/>
        <v>C2</v>
      </c>
    </row>
    <row r="91" spans="1:21" ht="36" customHeight="1">
      <c r="A91" s="21"/>
      <c r="B91" s="17"/>
      <c r="C91" s="35" t="s">
        <v>16</v>
      </c>
      <c r="D91" s="11"/>
      <c r="E91" s="9" t="s">
        <v>1</v>
      </c>
      <c r="F91" s="9" t="s">
        <v>1</v>
      </c>
      <c r="G91" s="21"/>
      <c r="H91" s="24"/>
      <c r="P91" s="92" t="str">
        <f ca="1" t="shared" si="26"/>
        <v>LOCKED</v>
      </c>
      <c r="Q91" s="76" t="str">
        <f t="shared" si="30"/>
        <v>EARTH AND BASE WORKS</v>
      </c>
      <c r="R91" s="77">
        <f>MATCH(Q91,'[2]Pay Items'!$K$1:$K$505,0)</f>
        <v>3</v>
      </c>
      <c r="S91" s="93" t="str">
        <f ca="1" t="shared" si="27"/>
        <v>G</v>
      </c>
      <c r="T91" s="93" t="str">
        <f ca="1" t="shared" si="28"/>
        <v>C2</v>
      </c>
      <c r="U91" s="93" t="str">
        <f ca="1" t="shared" si="29"/>
        <v>C2</v>
      </c>
    </row>
    <row r="92" spans="1:21" s="79" customFormat="1" ht="30" customHeight="1">
      <c r="A92" s="71" t="s">
        <v>104</v>
      </c>
      <c r="B92" s="73" t="s">
        <v>67</v>
      </c>
      <c r="C92" s="60" t="s">
        <v>106</v>
      </c>
      <c r="D92" s="61" t="s">
        <v>265</v>
      </c>
      <c r="E92" s="62" t="s">
        <v>27</v>
      </c>
      <c r="F92" s="63">
        <v>30</v>
      </c>
      <c r="G92" s="64"/>
      <c r="H92" s="65">
        <f>ROUND(G92*F92,2)</f>
        <v>0</v>
      </c>
      <c r="I92" s="74"/>
      <c r="J92" s="75">
        <f aca="true" ca="1" t="shared" si="37" ref="J92:J98">IF(CELL("protect",$G92)=1,"LOCKED","")</f>
      </c>
      <c r="K92" s="76" t="str">
        <f aca="true" t="shared" si="38" ref="K92:K98">CLEAN(CONCATENATE(TRIM($A92),TRIM($C92),TRIM($D92),TRIM($E92)))</f>
        <v>A003ExcavationCW 3110-R16m³</v>
      </c>
      <c r="L92" s="77" t="e">
        <f>MATCH(K92,#REF!,0)</f>
        <v>#REF!</v>
      </c>
      <c r="M92" s="78" t="str">
        <f aca="true" ca="1" t="shared" si="39" ref="M92:M98">CELL("format",$F92)</f>
        <v>F0</v>
      </c>
      <c r="N92" s="78" t="str">
        <f aca="true" ca="1" t="shared" si="40" ref="N92:N98">CELL("format",$G92)</f>
        <v>C2</v>
      </c>
      <c r="O92" s="78" t="str">
        <f aca="true" ca="1" t="shared" si="41" ref="O92:O98">CELL("format",$H92)</f>
        <v>C2</v>
      </c>
      <c r="P92" s="92">
        <f ca="1" t="shared" si="26"/>
      </c>
      <c r="Q92" s="76" t="str">
        <f t="shared" si="30"/>
        <v>A003ExcavationCW 3110-R16m³</v>
      </c>
      <c r="R92" s="77">
        <f>MATCH(Q92,'[2]Pay Items'!$K$1:$K$505,0)</f>
        <v>6</v>
      </c>
      <c r="S92" s="93" t="str">
        <f ca="1" t="shared" si="27"/>
        <v>F0</v>
      </c>
      <c r="T92" s="93" t="str">
        <f ca="1" t="shared" si="28"/>
        <v>C2</v>
      </c>
      <c r="U92" s="93" t="str">
        <f ca="1" t="shared" si="29"/>
        <v>C2</v>
      </c>
    </row>
    <row r="93" spans="1:21" s="81" customFormat="1" ht="30" customHeight="1">
      <c r="A93" s="80" t="s">
        <v>107</v>
      </c>
      <c r="B93" s="73" t="s">
        <v>314</v>
      </c>
      <c r="C93" s="60" t="s">
        <v>109</v>
      </c>
      <c r="D93" s="61" t="s">
        <v>265</v>
      </c>
      <c r="E93" s="62" t="s">
        <v>28</v>
      </c>
      <c r="F93" s="63">
        <v>57</v>
      </c>
      <c r="G93" s="64"/>
      <c r="H93" s="65">
        <f>ROUND(G93*F93,2)</f>
        <v>0</v>
      </c>
      <c r="I93" s="74"/>
      <c r="J93" s="75">
        <f ca="1" t="shared" si="37"/>
      </c>
      <c r="K93" s="76" t="str">
        <f t="shared" si="38"/>
        <v>A004Sub-Grade CompactionCW 3110-R16m²</v>
      </c>
      <c r="L93" s="77" t="e">
        <f>MATCH(K93,#REF!,0)</f>
        <v>#REF!</v>
      </c>
      <c r="M93" s="78" t="str">
        <f ca="1" t="shared" si="39"/>
        <v>F0</v>
      </c>
      <c r="N93" s="78" t="str">
        <f ca="1" t="shared" si="40"/>
        <v>C2</v>
      </c>
      <c r="O93" s="78" t="str">
        <f ca="1" t="shared" si="41"/>
        <v>C2</v>
      </c>
      <c r="P93" s="92">
        <f ca="1" t="shared" si="26"/>
      </c>
      <c r="Q93" s="76" t="str">
        <f t="shared" si="30"/>
        <v>A004Sub-Grade CompactionCW 3110-R16m²</v>
      </c>
      <c r="R93" s="77">
        <f>MATCH(Q93,'[2]Pay Items'!$K$1:$K$505,0)</f>
        <v>7</v>
      </c>
      <c r="S93" s="93" t="str">
        <f ca="1" t="shared" si="27"/>
        <v>F0</v>
      </c>
      <c r="T93" s="93" t="str">
        <f ca="1" t="shared" si="28"/>
        <v>C2</v>
      </c>
      <c r="U93" s="93" t="str">
        <f ca="1" t="shared" si="29"/>
        <v>C2</v>
      </c>
    </row>
    <row r="94" spans="1:21" s="79" customFormat="1" ht="32.25" customHeight="1">
      <c r="A94" s="80" t="s">
        <v>110</v>
      </c>
      <c r="B94" s="73" t="s">
        <v>315</v>
      </c>
      <c r="C94" s="60" t="s">
        <v>112</v>
      </c>
      <c r="D94" s="61" t="s">
        <v>265</v>
      </c>
      <c r="E94" s="62"/>
      <c r="F94" s="63"/>
      <c r="G94" s="82"/>
      <c r="H94" s="65"/>
      <c r="I94" s="74" t="s">
        <v>113</v>
      </c>
      <c r="J94" s="75" t="str">
        <f ca="1" t="shared" si="37"/>
        <v>LOCKED</v>
      </c>
      <c r="K94" s="76" t="str">
        <f t="shared" si="38"/>
        <v>A007Crushed Sub-base MaterialCW 3110-R16</v>
      </c>
      <c r="L94" s="77" t="e">
        <f>MATCH(K94,#REF!,0)</f>
        <v>#REF!</v>
      </c>
      <c r="M94" s="78" t="str">
        <f ca="1" t="shared" si="39"/>
        <v>F0</v>
      </c>
      <c r="N94" s="78" t="str">
        <f ca="1" t="shared" si="40"/>
        <v>G</v>
      </c>
      <c r="O94" s="78" t="str">
        <f ca="1" t="shared" si="41"/>
        <v>C2</v>
      </c>
      <c r="P94" s="92" t="str">
        <f ca="1" t="shared" si="26"/>
        <v>LOCKED</v>
      </c>
      <c r="Q94" s="76" t="str">
        <f t="shared" si="30"/>
        <v>A007Crushed Sub-base MaterialCW 3110-R16</v>
      </c>
      <c r="R94" s="77">
        <f>MATCH(Q94,'[2]Pay Items'!$K$1:$K$505,0)</f>
        <v>10</v>
      </c>
      <c r="S94" s="93" t="str">
        <f ca="1" t="shared" si="27"/>
        <v>F0</v>
      </c>
      <c r="T94" s="93" t="str">
        <f ca="1" t="shared" si="28"/>
        <v>G</v>
      </c>
      <c r="U94" s="93" t="str">
        <f ca="1" t="shared" si="29"/>
        <v>C2</v>
      </c>
    </row>
    <row r="95" spans="1:21" s="87" customFormat="1" ht="30" customHeight="1">
      <c r="A95" s="80" t="s">
        <v>219</v>
      </c>
      <c r="B95" s="59" t="s">
        <v>29</v>
      </c>
      <c r="C95" s="60" t="s">
        <v>220</v>
      </c>
      <c r="D95" s="83" t="s">
        <v>1</v>
      </c>
      <c r="E95" s="62" t="s">
        <v>30</v>
      </c>
      <c r="F95" s="63">
        <v>50</v>
      </c>
      <c r="G95" s="64"/>
      <c r="H95" s="65">
        <f>ROUND(G95*F95,2)</f>
        <v>0</v>
      </c>
      <c r="I95" s="74" t="s">
        <v>116</v>
      </c>
      <c r="J95" s="84">
        <f ca="1" t="shared" si="37"/>
      </c>
      <c r="K95" s="85" t="str">
        <f t="shared" si="38"/>
        <v>A007A50 mmtonne</v>
      </c>
      <c r="L95" s="77" t="e">
        <f>MATCH(K95,#REF!,0)</f>
        <v>#REF!</v>
      </c>
      <c r="M95" s="86" t="str">
        <f ca="1" t="shared" si="39"/>
        <v>F0</v>
      </c>
      <c r="N95" s="86" t="str">
        <f ca="1" t="shared" si="40"/>
        <v>C2</v>
      </c>
      <c r="O95" s="86" t="str">
        <f ca="1" t="shared" si="41"/>
        <v>C2</v>
      </c>
      <c r="P95" s="92">
        <f ca="1" t="shared" si="26"/>
      </c>
      <c r="Q95" s="76" t="str">
        <f t="shared" si="30"/>
        <v>A007A50 mmtonne</v>
      </c>
      <c r="R95" s="77">
        <f>MATCH(Q95,'[2]Pay Items'!$K$1:$K$505,0)</f>
        <v>11</v>
      </c>
      <c r="S95" s="93" t="str">
        <f ca="1" t="shared" si="27"/>
        <v>F0</v>
      </c>
      <c r="T95" s="93" t="str">
        <f ca="1" t="shared" si="28"/>
        <v>C2</v>
      </c>
      <c r="U95" s="93" t="str">
        <f ca="1" t="shared" si="29"/>
        <v>C2</v>
      </c>
    </row>
    <row r="96" spans="1:21" s="79" customFormat="1" ht="63" customHeight="1">
      <c r="A96" s="80" t="s">
        <v>31</v>
      </c>
      <c r="B96" s="73" t="s">
        <v>316</v>
      </c>
      <c r="C96" s="60" t="s">
        <v>32</v>
      </c>
      <c r="D96" s="61" t="s">
        <v>265</v>
      </c>
      <c r="E96" s="62" t="s">
        <v>27</v>
      </c>
      <c r="F96" s="63">
        <v>5</v>
      </c>
      <c r="G96" s="64"/>
      <c r="H96" s="65">
        <f>ROUND(G96*F96,2)</f>
        <v>0</v>
      </c>
      <c r="I96" s="74" t="s">
        <v>118</v>
      </c>
      <c r="J96" s="75">
        <f ca="1" t="shared" si="37"/>
      </c>
      <c r="K96" s="76" t="str">
        <f t="shared" si="38"/>
        <v>A010Supplying and Placing Base Course MaterialCW 3110-R16m³</v>
      </c>
      <c r="L96" s="77" t="e">
        <f>MATCH(K96,#REF!,0)</f>
        <v>#REF!</v>
      </c>
      <c r="M96" s="78" t="str">
        <f ca="1" t="shared" si="39"/>
        <v>F0</v>
      </c>
      <c r="N96" s="78" t="str">
        <f ca="1" t="shared" si="40"/>
        <v>C2</v>
      </c>
      <c r="O96" s="78" t="str">
        <f ca="1" t="shared" si="41"/>
        <v>C2</v>
      </c>
      <c r="P96" s="92">
        <f ca="1" t="shared" si="26"/>
      </c>
      <c r="Q96" s="76" t="str">
        <f t="shared" si="30"/>
        <v>A010Supplying and Placing Base Course MaterialCW 3110-R16m³</v>
      </c>
      <c r="R96" s="77">
        <f>MATCH(Q96,'[2]Pay Items'!$K$1:$K$505,0)</f>
        <v>20</v>
      </c>
      <c r="S96" s="93" t="str">
        <f ca="1" t="shared" si="27"/>
        <v>F0</v>
      </c>
      <c r="T96" s="93" t="str">
        <f ca="1" t="shared" si="28"/>
        <v>C2</v>
      </c>
      <c r="U96" s="93" t="str">
        <f ca="1" t="shared" si="29"/>
        <v>C2</v>
      </c>
    </row>
    <row r="97" spans="1:21" s="81" customFormat="1" ht="30" customHeight="1">
      <c r="A97" s="71" t="s">
        <v>33</v>
      </c>
      <c r="B97" s="73" t="s">
        <v>317</v>
      </c>
      <c r="C97" s="60" t="s">
        <v>34</v>
      </c>
      <c r="D97" s="61" t="s">
        <v>265</v>
      </c>
      <c r="E97" s="62" t="s">
        <v>28</v>
      </c>
      <c r="F97" s="63">
        <v>45</v>
      </c>
      <c r="G97" s="64"/>
      <c r="H97" s="65">
        <f>ROUND(G97*F97,2)</f>
        <v>0</v>
      </c>
      <c r="I97" s="74" t="s">
        <v>127</v>
      </c>
      <c r="J97" s="75">
        <f ca="1" t="shared" si="37"/>
      </c>
      <c r="K97" s="76" t="str">
        <f t="shared" si="38"/>
        <v>A012Grading of BoulevardsCW 3110-R16m²</v>
      </c>
      <c r="L97" s="77" t="e">
        <f>MATCH(K97,#REF!,0)</f>
        <v>#REF!</v>
      </c>
      <c r="M97" s="78" t="str">
        <f ca="1" t="shared" si="39"/>
        <v>F0</v>
      </c>
      <c r="N97" s="78" t="str">
        <f ca="1" t="shared" si="40"/>
        <v>C2</v>
      </c>
      <c r="O97" s="78" t="str">
        <f ca="1" t="shared" si="41"/>
        <v>C2</v>
      </c>
      <c r="P97" s="92">
        <f ca="1" t="shared" si="26"/>
      </c>
      <c r="Q97" s="76" t="str">
        <f t="shared" si="30"/>
        <v>A012Grading of BoulevardsCW 3110-R16m²</v>
      </c>
      <c r="R97" s="77">
        <f>MATCH(Q97,'[2]Pay Items'!$K$1:$K$505,0)</f>
        <v>23</v>
      </c>
      <c r="S97" s="93" t="str">
        <f ca="1" t="shared" si="27"/>
        <v>F0</v>
      </c>
      <c r="T97" s="93" t="str">
        <f ca="1" t="shared" si="28"/>
        <v>C2</v>
      </c>
      <c r="U97" s="93" t="str">
        <f ca="1" t="shared" si="29"/>
        <v>C2</v>
      </c>
    </row>
    <row r="98" spans="1:21" s="81" customFormat="1" ht="43.5" customHeight="1">
      <c r="A98" s="80" t="s">
        <v>119</v>
      </c>
      <c r="B98" s="73" t="s">
        <v>318</v>
      </c>
      <c r="C98" s="60" t="s">
        <v>121</v>
      </c>
      <c r="D98" s="61" t="s">
        <v>266</v>
      </c>
      <c r="E98" s="62" t="s">
        <v>28</v>
      </c>
      <c r="F98" s="63">
        <v>57</v>
      </c>
      <c r="G98" s="64"/>
      <c r="H98" s="65">
        <f>ROUND(G98*F98,2)</f>
        <v>0</v>
      </c>
      <c r="I98" s="74"/>
      <c r="J98" s="75">
        <f ca="1" t="shared" si="37"/>
      </c>
      <c r="K98" s="76" t="str">
        <f t="shared" si="38"/>
        <v>A022Separation Geotextile FabricCW 3130-R4m²</v>
      </c>
      <c r="L98" s="77" t="e">
        <f>MATCH(K98,#REF!,0)</f>
        <v>#REF!</v>
      </c>
      <c r="M98" s="78" t="str">
        <f ca="1" t="shared" si="39"/>
        <v>F0</v>
      </c>
      <c r="N98" s="78" t="str">
        <f ca="1" t="shared" si="40"/>
        <v>C2</v>
      </c>
      <c r="O98" s="78" t="str">
        <f ca="1" t="shared" si="41"/>
        <v>C2</v>
      </c>
      <c r="P98" s="92">
        <f ca="1" t="shared" si="26"/>
      </c>
      <c r="Q98" s="76" t="str">
        <f t="shared" si="30"/>
        <v>A022Separation Geotextile FabricCW 3130-R4m²</v>
      </c>
      <c r="R98" s="77">
        <f>MATCH(Q98,'[2]Pay Items'!$K$1:$K$505,0)</f>
        <v>34</v>
      </c>
      <c r="S98" s="93" t="str">
        <f ca="1" t="shared" si="27"/>
        <v>F0</v>
      </c>
      <c r="T98" s="93" t="str">
        <f ca="1" t="shared" si="28"/>
        <v>C2</v>
      </c>
      <c r="U98" s="93" t="str">
        <f ca="1" t="shared" si="29"/>
        <v>C2</v>
      </c>
    </row>
    <row r="99" spans="1:21" ht="36" customHeight="1">
      <c r="A99" s="21"/>
      <c r="B99" s="17"/>
      <c r="C99" s="36" t="s">
        <v>17</v>
      </c>
      <c r="D99" s="100"/>
      <c r="E99" s="8"/>
      <c r="F99" s="11"/>
      <c r="G99" s="21"/>
      <c r="H99" s="24"/>
      <c r="P99" s="92" t="str">
        <f ca="1" t="shared" si="26"/>
        <v>LOCKED</v>
      </c>
      <c r="Q99" s="76" t="str">
        <f t="shared" si="30"/>
        <v>ROADWORKS - RENEWALS</v>
      </c>
      <c r="R99" s="77" t="e">
        <f>MATCH(Q99,'[2]Pay Items'!$K$1:$K$505,0)</f>
        <v>#N/A</v>
      </c>
      <c r="S99" s="93" t="str">
        <f ca="1" t="shared" si="27"/>
        <v>F0</v>
      </c>
      <c r="T99" s="93" t="str">
        <f ca="1" t="shared" si="28"/>
        <v>C2</v>
      </c>
      <c r="U99" s="93" t="str">
        <f ca="1" t="shared" si="29"/>
        <v>C2</v>
      </c>
    </row>
    <row r="100" spans="1:21" s="79" customFormat="1" ht="30" customHeight="1">
      <c r="A100" s="69" t="s">
        <v>68</v>
      </c>
      <c r="B100" s="73" t="s">
        <v>319</v>
      </c>
      <c r="C100" s="60" t="s">
        <v>69</v>
      </c>
      <c r="D100" s="61" t="s">
        <v>265</v>
      </c>
      <c r="E100" s="62"/>
      <c r="F100" s="63"/>
      <c r="G100" s="82"/>
      <c r="H100" s="65"/>
      <c r="I100" s="74"/>
      <c r="J100" s="75" t="str">
        <f aca="true" ca="1" t="shared" si="42" ref="J100:J112">IF(CELL("protect",$G100)=1,"LOCKED","")</f>
        <v>LOCKED</v>
      </c>
      <c r="K100" s="76" t="str">
        <f aca="true" t="shared" si="43" ref="K100:K112">CLEAN(CONCATENATE(TRIM($A100),TRIM($C100),TRIM($D100),TRIM($E100)))</f>
        <v>B001Pavement RemovalCW 3110-R16</v>
      </c>
      <c r="L100" s="77" t="e">
        <f>MATCH(K100,#REF!,0)</f>
        <v>#REF!</v>
      </c>
      <c r="M100" s="78" t="str">
        <f aca="true" ca="1" t="shared" si="44" ref="M100:M112">CELL("format",$F100)</f>
        <v>F0</v>
      </c>
      <c r="N100" s="78" t="str">
        <f aca="true" ca="1" t="shared" si="45" ref="N100:N112">CELL("format",$G100)</f>
        <v>G</v>
      </c>
      <c r="O100" s="78" t="str">
        <f aca="true" ca="1" t="shared" si="46" ref="O100:O112">CELL("format",$H100)</f>
        <v>C2</v>
      </c>
      <c r="P100" s="92" t="str">
        <f ca="1" t="shared" si="26"/>
        <v>LOCKED</v>
      </c>
      <c r="Q100" s="76" t="str">
        <f t="shared" si="30"/>
        <v>B001Pavement RemovalCW 3110-R16</v>
      </c>
      <c r="R100" s="77">
        <f>MATCH(Q100,'[2]Pay Items'!$K$1:$K$505,0)</f>
        <v>50</v>
      </c>
      <c r="S100" s="93" t="str">
        <f ca="1" t="shared" si="27"/>
        <v>F0</v>
      </c>
      <c r="T100" s="93" t="str">
        <f ca="1" t="shared" si="28"/>
        <v>G</v>
      </c>
      <c r="U100" s="93" t="str">
        <f ca="1" t="shared" si="29"/>
        <v>C2</v>
      </c>
    </row>
    <row r="101" spans="1:21" s="81" customFormat="1" ht="30" customHeight="1">
      <c r="A101" s="69" t="s">
        <v>70</v>
      </c>
      <c r="B101" s="59" t="s">
        <v>29</v>
      </c>
      <c r="C101" s="60" t="s">
        <v>71</v>
      </c>
      <c r="D101" s="61" t="s">
        <v>1</v>
      </c>
      <c r="E101" s="62" t="s">
        <v>28</v>
      </c>
      <c r="F101" s="63">
        <v>30</v>
      </c>
      <c r="G101" s="64"/>
      <c r="H101" s="65">
        <f>ROUND(G101*F101,2)</f>
        <v>0</v>
      </c>
      <c r="I101" s="74"/>
      <c r="J101" s="75">
        <f ca="1" t="shared" si="42"/>
      </c>
      <c r="K101" s="76" t="str">
        <f t="shared" si="43"/>
        <v>B002Concrete Pavementm²</v>
      </c>
      <c r="L101" s="77" t="e">
        <f>MATCH(K101,#REF!,0)</f>
        <v>#REF!</v>
      </c>
      <c r="M101" s="78" t="str">
        <f ca="1" t="shared" si="44"/>
        <v>F0</v>
      </c>
      <c r="N101" s="78" t="str">
        <f ca="1" t="shared" si="45"/>
        <v>C2</v>
      </c>
      <c r="O101" s="78" t="str">
        <f ca="1" t="shared" si="46"/>
        <v>C2</v>
      </c>
      <c r="P101" s="92">
        <f ca="1" t="shared" si="26"/>
      </c>
      <c r="Q101" s="76" t="str">
        <f t="shared" si="30"/>
        <v>B002Concrete Pavementm²</v>
      </c>
      <c r="R101" s="77">
        <f>MATCH(Q101,'[2]Pay Items'!$K$1:$K$505,0)</f>
        <v>51</v>
      </c>
      <c r="S101" s="93" t="str">
        <f ca="1" t="shared" si="27"/>
        <v>F0</v>
      </c>
      <c r="T101" s="93" t="str">
        <f ca="1" t="shared" si="28"/>
        <v>C2</v>
      </c>
      <c r="U101" s="93" t="str">
        <f ca="1" t="shared" si="29"/>
        <v>C2</v>
      </c>
    </row>
    <row r="102" spans="1:21" s="81" customFormat="1" ht="30" customHeight="1">
      <c r="A102" s="69" t="s">
        <v>41</v>
      </c>
      <c r="B102" s="73" t="s">
        <v>72</v>
      </c>
      <c r="C102" s="60" t="s">
        <v>42</v>
      </c>
      <c r="D102" s="61" t="s">
        <v>267</v>
      </c>
      <c r="E102" s="62"/>
      <c r="F102" s="63"/>
      <c r="G102" s="82"/>
      <c r="H102" s="65"/>
      <c r="I102" s="74"/>
      <c r="J102" s="75" t="str">
        <f ca="1" t="shared" si="42"/>
        <v>LOCKED</v>
      </c>
      <c r="K102" s="76" t="str">
        <f t="shared" si="43"/>
        <v>B097Drilled Tie BarsCW 3230-R7</v>
      </c>
      <c r="L102" s="77" t="e">
        <f>MATCH(K102,#REF!,0)</f>
        <v>#REF!</v>
      </c>
      <c r="M102" s="78" t="str">
        <f ca="1" t="shared" si="44"/>
        <v>F0</v>
      </c>
      <c r="N102" s="78" t="str">
        <f ca="1" t="shared" si="45"/>
        <v>G</v>
      </c>
      <c r="O102" s="78" t="str">
        <f ca="1" t="shared" si="46"/>
        <v>C2</v>
      </c>
      <c r="P102" s="92" t="str">
        <f ca="1" t="shared" si="26"/>
        <v>LOCKED</v>
      </c>
      <c r="Q102" s="76" t="str">
        <f t="shared" si="30"/>
        <v>B097Drilled Tie BarsCW 3230-R7</v>
      </c>
      <c r="R102" s="77">
        <f>MATCH(Q102,'[2]Pay Items'!$K$1:$K$505,0)</f>
        <v>148</v>
      </c>
      <c r="S102" s="93" t="str">
        <f ca="1" t="shared" si="27"/>
        <v>F0</v>
      </c>
      <c r="T102" s="93" t="str">
        <f ca="1" t="shared" si="28"/>
        <v>G</v>
      </c>
      <c r="U102" s="93" t="str">
        <f ca="1" t="shared" si="29"/>
        <v>C2</v>
      </c>
    </row>
    <row r="103" spans="1:21" s="81" customFormat="1" ht="30" customHeight="1">
      <c r="A103" s="69" t="s">
        <v>43</v>
      </c>
      <c r="B103" s="59" t="s">
        <v>29</v>
      </c>
      <c r="C103" s="60" t="s">
        <v>44</v>
      </c>
      <c r="D103" s="61" t="s">
        <v>1</v>
      </c>
      <c r="E103" s="62" t="s">
        <v>35</v>
      </c>
      <c r="F103" s="63">
        <v>50</v>
      </c>
      <c r="G103" s="64"/>
      <c r="H103" s="65">
        <f>ROUND(G103*F103,2)</f>
        <v>0</v>
      </c>
      <c r="I103" s="74"/>
      <c r="J103" s="75">
        <f ca="1" t="shared" si="42"/>
      </c>
      <c r="K103" s="76" t="str">
        <f t="shared" si="43"/>
        <v>B09820 M Deformed Tie Bareach</v>
      </c>
      <c r="L103" s="77" t="e">
        <f>MATCH(K103,#REF!,0)</f>
        <v>#REF!</v>
      </c>
      <c r="M103" s="78" t="str">
        <f ca="1" t="shared" si="44"/>
        <v>F0</v>
      </c>
      <c r="N103" s="78" t="str">
        <f ca="1" t="shared" si="45"/>
        <v>C2</v>
      </c>
      <c r="O103" s="78" t="str">
        <f ca="1" t="shared" si="46"/>
        <v>C2</v>
      </c>
      <c r="P103" s="92">
        <f ca="1" t="shared" si="26"/>
      </c>
      <c r="Q103" s="76" t="str">
        <f t="shared" si="30"/>
        <v>B09820 M Deformed Tie Bareach</v>
      </c>
      <c r="R103" s="77">
        <f>MATCH(Q103,'[2]Pay Items'!$K$1:$K$505,0)</f>
        <v>149</v>
      </c>
      <c r="S103" s="93" t="str">
        <f ca="1" t="shared" si="27"/>
        <v>F0</v>
      </c>
      <c r="T103" s="93" t="str">
        <f ca="1" t="shared" si="28"/>
        <v>C2</v>
      </c>
      <c r="U103" s="93" t="str">
        <f ca="1" t="shared" si="29"/>
        <v>C2</v>
      </c>
    </row>
    <row r="104" spans="1:21" s="79" customFormat="1" ht="43.5" customHeight="1">
      <c r="A104" s="69" t="s">
        <v>128</v>
      </c>
      <c r="B104" s="73" t="s">
        <v>73</v>
      </c>
      <c r="C104" s="60" t="s">
        <v>129</v>
      </c>
      <c r="D104" s="61" t="s">
        <v>268</v>
      </c>
      <c r="E104" s="62"/>
      <c r="F104" s="63"/>
      <c r="G104" s="82"/>
      <c r="H104" s="65"/>
      <c r="I104" s="74"/>
      <c r="J104" s="75" t="str">
        <f ca="1" t="shared" si="42"/>
        <v>LOCKED</v>
      </c>
      <c r="K104" s="76" t="str">
        <f t="shared" si="43"/>
        <v>B100rMiscellaneous Concrete Slab RemovalCW 3235-R9</v>
      </c>
      <c r="L104" s="77" t="e">
        <f>MATCH(K104,#REF!,0)</f>
        <v>#REF!</v>
      </c>
      <c r="M104" s="78" t="str">
        <f ca="1" t="shared" si="44"/>
        <v>F0</v>
      </c>
      <c r="N104" s="78" t="str">
        <f ca="1" t="shared" si="45"/>
        <v>G</v>
      </c>
      <c r="O104" s="78" t="str">
        <f ca="1" t="shared" si="46"/>
        <v>C2</v>
      </c>
      <c r="P104" s="92" t="str">
        <f ca="1" t="shared" si="26"/>
        <v>LOCKED</v>
      </c>
      <c r="Q104" s="76" t="str">
        <f t="shared" si="30"/>
        <v>B100rMiscellaneous Concrete Slab RemovalCW 3235-R9</v>
      </c>
      <c r="R104" s="77">
        <f>MATCH(Q104,'[2]Pay Items'!$K$1:$K$505,0)</f>
        <v>151</v>
      </c>
      <c r="S104" s="93" t="str">
        <f ca="1" t="shared" si="27"/>
        <v>F0</v>
      </c>
      <c r="T104" s="93" t="str">
        <f ca="1" t="shared" si="28"/>
        <v>G</v>
      </c>
      <c r="U104" s="93" t="str">
        <f ca="1" t="shared" si="29"/>
        <v>C2</v>
      </c>
    </row>
    <row r="105" spans="1:21" s="81" customFormat="1" ht="30" customHeight="1">
      <c r="A105" s="69" t="s">
        <v>130</v>
      </c>
      <c r="B105" s="59" t="s">
        <v>29</v>
      </c>
      <c r="C105" s="60" t="s">
        <v>131</v>
      </c>
      <c r="D105" s="61" t="s">
        <v>1</v>
      </c>
      <c r="E105" s="62" t="s">
        <v>28</v>
      </c>
      <c r="F105" s="63">
        <v>50</v>
      </c>
      <c r="G105" s="64"/>
      <c r="H105" s="65">
        <f>ROUND(G105*F105,2)</f>
        <v>0</v>
      </c>
      <c r="I105" s="74"/>
      <c r="J105" s="75">
        <f ca="1" t="shared" si="42"/>
      </c>
      <c r="K105" s="76" t="str">
        <f t="shared" si="43"/>
        <v>B104r100 mm Sidewalkm²</v>
      </c>
      <c r="L105" s="77" t="e">
        <f>MATCH(K105,#REF!,0)</f>
        <v>#REF!</v>
      </c>
      <c r="M105" s="78" t="str">
        <f ca="1" t="shared" si="44"/>
        <v>F0</v>
      </c>
      <c r="N105" s="78" t="str">
        <f ca="1" t="shared" si="45"/>
        <v>C2</v>
      </c>
      <c r="O105" s="78" t="str">
        <f ca="1" t="shared" si="46"/>
        <v>C2</v>
      </c>
      <c r="P105" s="92">
        <f ca="1" t="shared" si="26"/>
      </c>
      <c r="Q105" s="76" t="str">
        <f t="shared" si="30"/>
        <v>B104r100 mm Sidewalkm²</v>
      </c>
      <c r="R105" s="77">
        <f>MATCH(Q105,'[2]Pay Items'!$K$1:$K$505,0)</f>
        <v>155</v>
      </c>
      <c r="S105" s="93" t="str">
        <f ca="1" t="shared" si="27"/>
        <v>F0</v>
      </c>
      <c r="T105" s="93" t="str">
        <f ca="1" t="shared" si="28"/>
        <v>C2</v>
      </c>
      <c r="U105" s="93" t="str">
        <f ca="1" t="shared" si="29"/>
        <v>C2</v>
      </c>
    </row>
    <row r="106" spans="1:21" s="79" customFormat="1" ht="30" customHeight="1">
      <c r="A106" s="69" t="s">
        <v>132</v>
      </c>
      <c r="B106" s="73" t="s">
        <v>74</v>
      </c>
      <c r="C106" s="60" t="s">
        <v>134</v>
      </c>
      <c r="D106" s="61" t="s">
        <v>269</v>
      </c>
      <c r="E106" s="62"/>
      <c r="F106" s="63"/>
      <c r="G106" s="82"/>
      <c r="H106" s="65"/>
      <c r="I106" s="74"/>
      <c r="J106" s="75" t="str">
        <f ca="1" t="shared" si="42"/>
        <v>LOCKED</v>
      </c>
      <c r="K106" s="76" t="str">
        <f t="shared" si="43"/>
        <v>B126rConcrete Curb RemovalCW 3240-R9</v>
      </c>
      <c r="L106" s="77" t="e">
        <f>MATCH(K106,#REF!,0)</f>
        <v>#REF!</v>
      </c>
      <c r="M106" s="78" t="str">
        <f ca="1" t="shared" si="44"/>
        <v>F0</v>
      </c>
      <c r="N106" s="78" t="str">
        <f ca="1" t="shared" si="45"/>
        <v>G</v>
      </c>
      <c r="O106" s="78" t="str">
        <f ca="1" t="shared" si="46"/>
        <v>C2</v>
      </c>
      <c r="P106" s="92" t="str">
        <f ca="1" t="shared" si="26"/>
        <v>LOCKED</v>
      </c>
      <c r="Q106" s="76" t="str">
        <f t="shared" si="30"/>
        <v>B126rConcrete Curb RemovalCW 3240-R9</v>
      </c>
      <c r="R106" s="77">
        <f>MATCH(Q106,'[2]Pay Items'!$K$1:$K$505,0)</f>
        <v>184</v>
      </c>
      <c r="S106" s="93" t="str">
        <f ca="1" t="shared" si="27"/>
        <v>F0</v>
      </c>
      <c r="T106" s="93" t="str">
        <f ca="1" t="shared" si="28"/>
        <v>G</v>
      </c>
      <c r="U106" s="93" t="str">
        <f ca="1" t="shared" si="29"/>
        <v>C2</v>
      </c>
    </row>
    <row r="107" spans="1:21" s="81" customFormat="1" ht="30" customHeight="1">
      <c r="A107" s="69" t="s">
        <v>135</v>
      </c>
      <c r="B107" s="59" t="s">
        <v>29</v>
      </c>
      <c r="C107" s="60" t="s">
        <v>272</v>
      </c>
      <c r="D107" s="61" t="s">
        <v>1</v>
      </c>
      <c r="E107" s="62" t="s">
        <v>49</v>
      </c>
      <c r="F107" s="63">
        <v>21</v>
      </c>
      <c r="G107" s="64"/>
      <c r="H107" s="65">
        <f>ROUND(G107*F107,2)</f>
        <v>0</v>
      </c>
      <c r="I107" s="74" t="s">
        <v>136</v>
      </c>
      <c r="J107" s="75">
        <f ca="1" t="shared" si="42"/>
      </c>
      <c r="K107" s="76" t="str">
        <f t="shared" si="43"/>
        <v>B127rBarrier Separatem</v>
      </c>
      <c r="L107" s="77" t="e">
        <f>MATCH(K107,#REF!,0)</f>
        <v>#REF!</v>
      </c>
      <c r="M107" s="78" t="str">
        <f ca="1" t="shared" si="44"/>
        <v>F0</v>
      </c>
      <c r="N107" s="78" t="str">
        <f ca="1" t="shared" si="45"/>
        <v>C2</v>
      </c>
      <c r="O107" s="78" t="str">
        <f ca="1" t="shared" si="46"/>
        <v>C2</v>
      </c>
      <c r="P107" s="92">
        <f ca="1" t="shared" si="26"/>
      </c>
      <c r="Q107" s="76" t="str">
        <f t="shared" si="30"/>
        <v>B127rBarrier Separatem</v>
      </c>
      <c r="R107" s="77" t="e">
        <f>MATCH(Q107,'[2]Pay Items'!$K$1:$K$505,0)</f>
        <v>#N/A</v>
      </c>
      <c r="S107" s="93" t="str">
        <f ca="1" t="shared" si="27"/>
        <v>F0</v>
      </c>
      <c r="T107" s="93" t="str">
        <f ca="1" t="shared" si="28"/>
        <v>C2</v>
      </c>
      <c r="U107" s="93" t="str">
        <f ca="1" t="shared" si="29"/>
        <v>C2</v>
      </c>
    </row>
    <row r="108" spans="1:21" s="81" customFormat="1" ht="30" customHeight="1">
      <c r="A108" s="69" t="s">
        <v>137</v>
      </c>
      <c r="B108" s="59" t="s">
        <v>36</v>
      </c>
      <c r="C108" s="60" t="s">
        <v>138</v>
      </c>
      <c r="D108" s="61"/>
      <c r="E108" s="62" t="s">
        <v>49</v>
      </c>
      <c r="F108" s="63">
        <v>10</v>
      </c>
      <c r="G108" s="64"/>
      <c r="H108" s="65">
        <f>ROUND(G108*F108,2)</f>
        <v>0</v>
      </c>
      <c r="I108" s="74"/>
      <c r="J108" s="75">
        <f ca="1" t="shared" si="42"/>
      </c>
      <c r="K108" s="76" t="str">
        <f t="shared" si="43"/>
        <v>B128rModified Barrier (Integral)m</v>
      </c>
      <c r="L108" s="77" t="e">
        <f>MATCH(K108,#REF!,0)</f>
        <v>#REF!</v>
      </c>
      <c r="M108" s="78" t="str">
        <f ca="1" t="shared" si="44"/>
        <v>F0</v>
      </c>
      <c r="N108" s="78" t="str">
        <f ca="1" t="shared" si="45"/>
        <v>C2</v>
      </c>
      <c r="O108" s="78" t="str">
        <f ca="1" t="shared" si="46"/>
        <v>C2</v>
      </c>
      <c r="P108" s="92">
        <f ca="1" t="shared" si="26"/>
      </c>
      <c r="Q108" s="76" t="str">
        <f t="shared" si="30"/>
        <v>B128rModified Barrier (Integral)m</v>
      </c>
      <c r="R108" s="77">
        <f>MATCH(Q108,'[2]Pay Items'!$K$1:$K$505,0)</f>
        <v>186</v>
      </c>
      <c r="S108" s="93" t="str">
        <f ca="1" t="shared" si="27"/>
        <v>F0</v>
      </c>
      <c r="T108" s="93" t="str">
        <f ca="1" t="shared" si="28"/>
        <v>C2</v>
      </c>
      <c r="U108" s="93" t="str">
        <f ca="1" t="shared" si="29"/>
        <v>C2</v>
      </c>
    </row>
    <row r="109" spans="1:21" s="81" customFormat="1" ht="30" customHeight="1">
      <c r="A109" s="69" t="s">
        <v>221</v>
      </c>
      <c r="B109" s="59" t="s">
        <v>50</v>
      </c>
      <c r="C109" s="60" t="s">
        <v>222</v>
      </c>
      <c r="D109" s="61" t="s">
        <v>1</v>
      </c>
      <c r="E109" s="62" t="s">
        <v>49</v>
      </c>
      <c r="F109" s="63">
        <v>4</v>
      </c>
      <c r="G109" s="64"/>
      <c r="H109" s="65">
        <f>ROUND(G109*F109,2)</f>
        <v>0</v>
      </c>
      <c r="I109" s="74"/>
      <c r="J109" s="75">
        <f ca="1" t="shared" si="42"/>
      </c>
      <c r="K109" s="76" t="str">
        <f t="shared" si="43"/>
        <v>B132rCurb Rampm</v>
      </c>
      <c r="L109" s="77" t="e">
        <f>MATCH(K109,#REF!,0)</f>
        <v>#REF!</v>
      </c>
      <c r="M109" s="78" t="str">
        <f ca="1" t="shared" si="44"/>
        <v>F0</v>
      </c>
      <c r="N109" s="78" t="str">
        <f ca="1" t="shared" si="45"/>
        <v>C2</v>
      </c>
      <c r="O109" s="78" t="str">
        <f ca="1" t="shared" si="46"/>
        <v>C2</v>
      </c>
      <c r="P109" s="92">
        <f ca="1" t="shared" si="26"/>
      </c>
      <c r="Q109" s="76" t="str">
        <f t="shared" si="30"/>
        <v>B132rCurb Rampm</v>
      </c>
      <c r="R109" s="77">
        <f>MATCH(Q109,'[2]Pay Items'!$K$1:$K$505,0)</f>
        <v>190</v>
      </c>
      <c r="S109" s="93" t="str">
        <f ca="1" t="shared" si="27"/>
        <v>F0</v>
      </c>
      <c r="T109" s="93" t="str">
        <f ca="1" t="shared" si="28"/>
        <v>C2</v>
      </c>
      <c r="U109" s="93" t="str">
        <f ca="1" t="shared" si="29"/>
        <v>C2</v>
      </c>
    </row>
    <row r="110" spans="1:21" s="68" customFormat="1" ht="30" customHeight="1">
      <c r="A110" s="69" t="s">
        <v>147</v>
      </c>
      <c r="B110" s="73" t="s">
        <v>320</v>
      </c>
      <c r="C110" s="60" t="s">
        <v>148</v>
      </c>
      <c r="D110" s="61" t="s">
        <v>281</v>
      </c>
      <c r="E110" s="62"/>
      <c r="F110" s="67"/>
      <c r="G110" s="82"/>
      <c r="H110" s="65"/>
      <c r="I110" s="74"/>
      <c r="J110" s="92" t="str">
        <f ca="1" t="shared" si="42"/>
        <v>LOCKED</v>
      </c>
      <c r="K110" s="76" t="str">
        <f t="shared" si="43"/>
        <v>B219Detectable Warning Surface TilesE12</v>
      </c>
      <c r="L110" s="77" t="e">
        <f>MATCH(K110,'[1]Pay Items - Revisions from 2011'!$K$1:$K$502,0)</f>
        <v>#N/A</v>
      </c>
      <c r="M110" s="93" t="str">
        <f ca="1" t="shared" si="44"/>
        <v>F0</v>
      </c>
      <c r="N110" s="93" t="str">
        <f ca="1" t="shared" si="45"/>
        <v>G</v>
      </c>
      <c r="O110" s="93" t="str">
        <f ca="1" t="shared" si="46"/>
        <v>C2</v>
      </c>
      <c r="P110" s="92" t="str">
        <f ca="1" t="shared" si="26"/>
        <v>LOCKED</v>
      </c>
      <c r="Q110" s="76" t="str">
        <f t="shared" si="30"/>
        <v>B219Detectable Warning Surface Tiles</v>
      </c>
      <c r="R110" s="77">
        <f>MATCH(Q110,'[2]Pay Items'!$K$1:$K$505,0)</f>
        <v>278</v>
      </c>
      <c r="S110" s="93" t="str">
        <f ca="1" t="shared" si="27"/>
        <v>F0</v>
      </c>
      <c r="T110" s="93" t="str">
        <f ca="1" t="shared" si="28"/>
        <v>G</v>
      </c>
      <c r="U110" s="93" t="str">
        <f ca="1" t="shared" si="29"/>
        <v>C2</v>
      </c>
    </row>
    <row r="111" spans="1:21" s="68" customFormat="1" ht="30" customHeight="1">
      <c r="A111" s="69" t="s">
        <v>262</v>
      </c>
      <c r="B111" s="59" t="s">
        <v>29</v>
      </c>
      <c r="C111" s="60" t="s">
        <v>263</v>
      </c>
      <c r="D111" s="83"/>
      <c r="E111" s="62" t="s">
        <v>35</v>
      </c>
      <c r="F111" s="67">
        <v>13</v>
      </c>
      <c r="G111" s="64"/>
      <c r="H111" s="65">
        <f>ROUND(G111*F111,2)</f>
        <v>0</v>
      </c>
      <c r="I111" s="74"/>
      <c r="J111" s="92">
        <f ca="1">IF(CELL("protect",$G111)=1,"LOCKED","")</f>
      </c>
      <c r="K111" s="76" t="str">
        <f>CLEAN(CONCATENATE(TRIM($A111),TRIM($C111),TRIM($D111),TRIM($E111)))</f>
        <v>B220300 mm X 300 mmeach</v>
      </c>
      <c r="L111" s="77">
        <f>MATCH(K111,'[1]Pay Items - Revisions from 2011'!$K$1:$K$502,0)</f>
        <v>279</v>
      </c>
      <c r="M111" s="93" t="str">
        <f ca="1">CELL("format",$F111)</f>
        <v>F0</v>
      </c>
      <c r="N111" s="93" t="str">
        <f ca="1">CELL("format",$G111)</f>
        <v>C2</v>
      </c>
      <c r="O111" s="93" t="str">
        <f ca="1">CELL("format",$H111)</f>
        <v>C2</v>
      </c>
      <c r="P111" s="92">
        <f ca="1" t="shared" si="26"/>
      </c>
      <c r="Q111" s="76" t="str">
        <f t="shared" si="30"/>
        <v>B220300 mm X 300 mmeach</v>
      </c>
      <c r="R111" s="77">
        <f>MATCH(Q111,'[2]Pay Items'!$K$1:$K$505,0)</f>
        <v>279</v>
      </c>
      <c r="S111" s="93" t="str">
        <f ca="1" t="shared" si="27"/>
        <v>F0</v>
      </c>
      <c r="T111" s="93" t="str">
        <f ca="1" t="shared" si="28"/>
        <v>C2</v>
      </c>
      <c r="U111" s="93" t="str">
        <f ca="1" t="shared" si="29"/>
        <v>C2</v>
      </c>
    </row>
    <row r="112" spans="1:21" s="68" customFormat="1" ht="30" customHeight="1">
      <c r="A112" s="69" t="s">
        <v>149</v>
      </c>
      <c r="B112" s="59" t="s">
        <v>36</v>
      </c>
      <c r="C112" s="60" t="s">
        <v>150</v>
      </c>
      <c r="D112" s="83"/>
      <c r="E112" s="62" t="s">
        <v>35</v>
      </c>
      <c r="F112" s="67">
        <v>2</v>
      </c>
      <c r="G112" s="64"/>
      <c r="H112" s="65">
        <f>ROUND(G112*F112,2)</f>
        <v>0</v>
      </c>
      <c r="I112" s="74"/>
      <c r="J112" s="92">
        <f ca="1" t="shared" si="42"/>
      </c>
      <c r="K112" s="76" t="str">
        <f t="shared" si="43"/>
        <v>B221610 mm X 1220 mmeach</v>
      </c>
      <c r="L112" s="77">
        <f>MATCH(K112,'[1]Pay Items - Revisions from 2011'!$K$1:$K$502,0)</f>
        <v>280</v>
      </c>
      <c r="M112" s="93" t="str">
        <f ca="1" t="shared" si="44"/>
        <v>F0</v>
      </c>
      <c r="N112" s="93" t="str">
        <f ca="1" t="shared" si="45"/>
        <v>C2</v>
      </c>
      <c r="O112" s="93" t="str">
        <f ca="1" t="shared" si="46"/>
        <v>C2</v>
      </c>
      <c r="P112" s="92">
        <f ca="1" t="shared" si="26"/>
      </c>
      <c r="Q112" s="76" t="str">
        <f t="shared" si="30"/>
        <v>B221610 mm X 1220 mmeach</v>
      </c>
      <c r="R112" s="77">
        <f>MATCH(Q112,'[2]Pay Items'!$K$1:$K$505,0)</f>
        <v>280</v>
      </c>
      <c r="S112" s="93" t="str">
        <f ca="1" t="shared" si="27"/>
        <v>F0</v>
      </c>
      <c r="T112" s="93" t="str">
        <f ca="1" t="shared" si="28"/>
        <v>C2</v>
      </c>
      <c r="U112" s="93" t="str">
        <f ca="1" t="shared" si="29"/>
        <v>C2</v>
      </c>
    </row>
    <row r="113" spans="1:21" ht="36" customHeight="1">
      <c r="A113" s="21"/>
      <c r="B113" s="7"/>
      <c r="C113" s="36" t="s">
        <v>18</v>
      </c>
      <c r="D113" s="11"/>
      <c r="E113" s="9"/>
      <c r="F113" s="9"/>
      <c r="G113" s="21"/>
      <c r="H113" s="24"/>
      <c r="P113" s="92" t="str">
        <f ca="1" t="shared" si="26"/>
        <v>LOCKED</v>
      </c>
      <c r="Q113" s="76" t="str">
        <f t="shared" si="30"/>
        <v>ROADWORKS - NEW CONSTRUCTION</v>
      </c>
      <c r="R113" s="77" t="e">
        <f>MATCH(Q113,'[2]Pay Items'!$K$1:$K$505,0)</f>
        <v>#N/A</v>
      </c>
      <c r="S113" s="93" t="str">
        <f ca="1" t="shared" si="27"/>
        <v>G</v>
      </c>
      <c r="T113" s="93" t="str">
        <f ca="1" t="shared" si="28"/>
        <v>C2</v>
      </c>
      <c r="U113" s="93" t="str">
        <f ca="1" t="shared" si="29"/>
        <v>C2</v>
      </c>
    </row>
    <row r="114" spans="1:21" s="79" customFormat="1" ht="43.5" customHeight="1">
      <c r="A114" s="71" t="s">
        <v>55</v>
      </c>
      <c r="B114" s="73" t="s">
        <v>75</v>
      </c>
      <c r="C114" s="60" t="s">
        <v>56</v>
      </c>
      <c r="D114" s="61" t="s">
        <v>151</v>
      </c>
      <c r="E114" s="62"/>
      <c r="F114" s="67"/>
      <c r="G114" s="82"/>
      <c r="H114" s="70"/>
      <c r="I114" s="74"/>
      <c r="J114" s="75" t="str">
        <f aca="true" ca="1" t="shared" si="47" ref="J114:J120">IF(CELL("protect",$G114)=1,"LOCKED","")</f>
        <v>LOCKED</v>
      </c>
      <c r="K114" s="76" t="str">
        <f aca="true" t="shared" si="48" ref="K114:K120">CLEAN(CONCATENATE(TRIM($A114),TRIM($C114),TRIM($D114),TRIM($E114)))</f>
        <v>C001Concrete Pavements, Median Slabs, Bull-noses, and Safety MediansCW 3310-R14</v>
      </c>
      <c r="L114" s="77" t="e">
        <f>MATCH(K114,#REF!,0)</f>
        <v>#REF!</v>
      </c>
      <c r="M114" s="78" t="str">
        <f aca="true" ca="1" t="shared" si="49" ref="M114:M120">CELL("format",$F114)</f>
        <v>F0</v>
      </c>
      <c r="N114" s="78" t="str">
        <f aca="true" ca="1" t="shared" si="50" ref="N114:N120">CELL("format",$G114)</f>
        <v>G</v>
      </c>
      <c r="O114" s="78" t="str">
        <f aca="true" ca="1" t="shared" si="51" ref="O114:O120">CELL("format",$H114)</f>
        <v>C2</v>
      </c>
      <c r="P114" s="92" t="str">
        <f ca="1" t="shared" si="26"/>
        <v>LOCKED</v>
      </c>
      <c r="Q114" s="76" t="str">
        <f t="shared" si="30"/>
        <v>C001Concrete Pavements, Median Slabs, Bull-noses, and Safety MediansCW 3310-R14</v>
      </c>
      <c r="R114" s="77">
        <f>MATCH(Q114,'[2]Pay Items'!$K$1:$K$505,0)</f>
        <v>283</v>
      </c>
      <c r="S114" s="93" t="str">
        <f ca="1" t="shared" si="27"/>
        <v>F0</v>
      </c>
      <c r="T114" s="93" t="str">
        <f ca="1" t="shared" si="28"/>
        <v>G</v>
      </c>
      <c r="U114" s="93" t="str">
        <f ca="1" t="shared" si="29"/>
        <v>C2</v>
      </c>
    </row>
    <row r="115" spans="1:21" s="79" customFormat="1" ht="43.5" customHeight="1">
      <c r="A115" s="71" t="s">
        <v>224</v>
      </c>
      <c r="B115" s="59" t="s">
        <v>29</v>
      </c>
      <c r="C115" s="60" t="s">
        <v>225</v>
      </c>
      <c r="D115" s="61" t="s">
        <v>1</v>
      </c>
      <c r="E115" s="62" t="s">
        <v>28</v>
      </c>
      <c r="F115" s="67">
        <v>55</v>
      </c>
      <c r="G115" s="64"/>
      <c r="H115" s="65">
        <f>ROUND(G115*F115,2)</f>
        <v>0</v>
      </c>
      <c r="I115" s="74" t="s">
        <v>154</v>
      </c>
      <c r="J115" s="75">
        <f ca="1" t="shared" si="47"/>
      </c>
      <c r="K115" s="76" t="str">
        <f t="shared" si="48"/>
        <v>C011Construction of 150 mm Concrete Pavement (Reinforced)m²</v>
      </c>
      <c r="L115" s="77" t="e">
        <f>MATCH(K115,#REF!,0)</f>
        <v>#REF!</v>
      </c>
      <c r="M115" s="78" t="str">
        <f ca="1" t="shared" si="49"/>
        <v>F0</v>
      </c>
      <c r="N115" s="78" t="str">
        <f ca="1" t="shared" si="50"/>
        <v>C2</v>
      </c>
      <c r="O115" s="78" t="str">
        <f ca="1" t="shared" si="51"/>
        <v>C2</v>
      </c>
      <c r="P115" s="92">
        <f ca="1" t="shared" si="26"/>
      </c>
      <c r="Q115" s="76" t="str">
        <f t="shared" si="30"/>
        <v>C011Construction of 150 mm Concrete Pavement (Reinforced)m²</v>
      </c>
      <c r="R115" s="77">
        <f>MATCH(Q115,'[2]Pay Items'!$K$1:$K$505,0)</f>
        <v>293</v>
      </c>
      <c r="S115" s="93" t="str">
        <f ca="1" t="shared" si="27"/>
        <v>F0</v>
      </c>
      <c r="T115" s="93" t="str">
        <f ca="1" t="shared" si="28"/>
        <v>C2</v>
      </c>
      <c r="U115" s="93" t="str">
        <f ca="1" t="shared" si="29"/>
        <v>C2</v>
      </c>
    </row>
    <row r="116" spans="1:21" s="79" customFormat="1" ht="43.5" customHeight="1">
      <c r="A116" s="71" t="s">
        <v>57</v>
      </c>
      <c r="B116" s="73" t="s">
        <v>321</v>
      </c>
      <c r="C116" s="60" t="s">
        <v>58</v>
      </c>
      <c r="D116" s="61" t="s">
        <v>151</v>
      </c>
      <c r="E116" s="62"/>
      <c r="F116" s="67"/>
      <c r="G116" s="82"/>
      <c r="H116" s="70"/>
      <c r="I116" s="74"/>
      <c r="J116" s="75" t="str">
        <f ca="1" t="shared" si="47"/>
        <v>LOCKED</v>
      </c>
      <c r="K116" s="76" t="str">
        <f t="shared" si="48"/>
        <v>C032Concrete Curbs, Curb and Gutter, and Splash StripsCW 3310-R14</v>
      </c>
      <c r="L116" s="77" t="e">
        <f>MATCH(K116,#REF!,0)</f>
        <v>#REF!</v>
      </c>
      <c r="M116" s="78" t="str">
        <f ca="1" t="shared" si="49"/>
        <v>F0</v>
      </c>
      <c r="N116" s="78" t="str">
        <f ca="1" t="shared" si="50"/>
        <v>G</v>
      </c>
      <c r="O116" s="78" t="str">
        <f ca="1" t="shared" si="51"/>
        <v>C2</v>
      </c>
      <c r="P116" s="92" t="str">
        <f ca="1" t="shared" si="26"/>
        <v>LOCKED</v>
      </c>
      <c r="Q116" s="76" t="str">
        <f t="shared" si="30"/>
        <v>C032Concrete Curbs, Curb and Gutter, and Splash StripsCW 3310-R14</v>
      </c>
      <c r="R116" s="77">
        <f>MATCH(Q116,'[2]Pay Items'!$K$1:$K$505,0)</f>
        <v>314</v>
      </c>
      <c r="S116" s="93" t="str">
        <f ca="1" t="shared" si="27"/>
        <v>F0</v>
      </c>
      <c r="T116" s="93" t="str">
        <f ca="1" t="shared" si="28"/>
        <v>G</v>
      </c>
      <c r="U116" s="93" t="str">
        <f ca="1" t="shared" si="29"/>
        <v>C2</v>
      </c>
    </row>
    <row r="117" spans="1:21" s="81" customFormat="1" ht="43.5" customHeight="1">
      <c r="A117" s="71" t="s">
        <v>227</v>
      </c>
      <c r="B117" s="59" t="s">
        <v>29</v>
      </c>
      <c r="C117" s="60" t="s">
        <v>273</v>
      </c>
      <c r="D117" s="61" t="s">
        <v>223</v>
      </c>
      <c r="E117" s="62" t="s">
        <v>49</v>
      </c>
      <c r="F117" s="63">
        <v>5</v>
      </c>
      <c r="G117" s="64"/>
      <c r="H117" s="65">
        <f>ROUND(G117*F117,2)</f>
        <v>0</v>
      </c>
      <c r="I117" s="74" t="s">
        <v>157</v>
      </c>
      <c r="J117" s="75">
        <f ca="1" t="shared" si="47"/>
      </c>
      <c r="K117" s="76" t="str">
        <f t="shared" si="48"/>
        <v>C033Construction of Barrier (180 mm ht, Dowelled)SD-205m</v>
      </c>
      <c r="L117" s="77" t="e">
        <f>MATCH(K117,#REF!,0)</f>
        <v>#REF!</v>
      </c>
      <c r="M117" s="78" t="str">
        <f ca="1" t="shared" si="49"/>
        <v>F0</v>
      </c>
      <c r="N117" s="78" t="str">
        <f ca="1" t="shared" si="50"/>
        <v>C2</v>
      </c>
      <c r="O117" s="78" t="str">
        <f ca="1" t="shared" si="51"/>
        <v>C2</v>
      </c>
      <c r="P117" s="92">
        <f ca="1" t="shared" si="26"/>
      </c>
      <c r="Q117" s="76" t="str">
        <f t="shared" si="30"/>
        <v>C033Construction of Barrier (180 mm ht, Dowelled)SD-205m</v>
      </c>
      <c r="R117" s="77" t="e">
        <f>MATCH(Q117,'[2]Pay Items'!$K$1:$K$505,0)</f>
        <v>#N/A</v>
      </c>
      <c r="S117" s="93" t="str">
        <f ca="1" t="shared" si="27"/>
        <v>F0</v>
      </c>
      <c r="T117" s="93" t="str">
        <f ca="1" t="shared" si="28"/>
        <v>C2</v>
      </c>
      <c r="U117" s="93" t="str">
        <f ca="1" t="shared" si="29"/>
        <v>C2</v>
      </c>
    </row>
    <row r="118" spans="1:21" s="81" customFormat="1" ht="43.5" customHeight="1">
      <c r="A118" s="71" t="s">
        <v>158</v>
      </c>
      <c r="B118" s="59" t="s">
        <v>36</v>
      </c>
      <c r="C118" s="60" t="s">
        <v>244</v>
      </c>
      <c r="D118" s="61" t="s">
        <v>159</v>
      </c>
      <c r="E118" s="62" t="s">
        <v>49</v>
      </c>
      <c r="F118" s="63">
        <v>27</v>
      </c>
      <c r="G118" s="64"/>
      <c r="H118" s="65">
        <f>ROUND(G118*F118,2)</f>
        <v>0</v>
      </c>
      <c r="I118" s="89" t="s">
        <v>160</v>
      </c>
      <c r="J118" s="75">
        <f ca="1" t="shared" si="47"/>
      </c>
      <c r="K118" s="76" t="str">
        <f t="shared" si="48"/>
        <v>C037Construction of Modified Barrier (180 mm ht, Integral)SD-203Bm</v>
      </c>
      <c r="L118" s="77" t="e">
        <f>MATCH(K118,#REF!,0)</f>
        <v>#REF!</v>
      </c>
      <c r="M118" s="78" t="str">
        <f ca="1" t="shared" si="49"/>
        <v>F0</v>
      </c>
      <c r="N118" s="78" t="str">
        <f ca="1" t="shared" si="50"/>
        <v>C2</v>
      </c>
      <c r="O118" s="78" t="str">
        <f ca="1" t="shared" si="51"/>
        <v>C2</v>
      </c>
      <c r="P118" s="92">
        <f ca="1" t="shared" si="26"/>
      </c>
      <c r="Q118" s="76" t="str">
        <f t="shared" si="30"/>
        <v>C037Construction of Modified Barrier (180 mm ht, Integral)SD-203Bm</v>
      </c>
      <c r="R118" s="77" t="e">
        <f>MATCH(Q118,'[2]Pay Items'!$K$1:$K$505,0)</f>
        <v>#N/A</v>
      </c>
      <c r="S118" s="93" t="str">
        <f ca="1" t="shared" si="27"/>
        <v>F0</v>
      </c>
      <c r="T118" s="93" t="str">
        <f ca="1" t="shared" si="28"/>
        <v>C2</v>
      </c>
      <c r="U118" s="93" t="str">
        <f ca="1" t="shared" si="29"/>
        <v>C2</v>
      </c>
    </row>
    <row r="119" spans="1:21" s="81" customFormat="1" ht="43.5" customHeight="1">
      <c r="A119" s="71" t="s">
        <v>59</v>
      </c>
      <c r="B119" s="59" t="s">
        <v>50</v>
      </c>
      <c r="C119" s="60" t="s">
        <v>162</v>
      </c>
      <c r="D119" s="61" t="s">
        <v>163</v>
      </c>
      <c r="E119" s="62" t="s">
        <v>49</v>
      </c>
      <c r="F119" s="63">
        <v>4</v>
      </c>
      <c r="G119" s="64"/>
      <c r="H119" s="65">
        <f>ROUND(G119*F119,2)</f>
        <v>0</v>
      </c>
      <c r="I119" s="89" t="s">
        <v>164</v>
      </c>
      <c r="J119" s="75">
        <f ca="1" t="shared" si="47"/>
      </c>
      <c r="K119" s="76" t="str">
        <f t="shared" si="48"/>
        <v>C046Construction of Curb Ramp (10-15 mm ht, Integral)SD-229Cm</v>
      </c>
      <c r="L119" s="77" t="e">
        <f>MATCH(K119,#REF!,0)</f>
        <v>#REF!</v>
      </c>
      <c r="M119" s="78" t="str">
        <f ca="1" t="shared" si="49"/>
        <v>F0</v>
      </c>
      <c r="N119" s="78" t="str">
        <f ca="1" t="shared" si="50"/>
        <v>C2</v>
      </c>
      <c r="O119" s="78" t="str">
        <f ca="1" t="shared" si="51"/>
        <v>C2</v>
      </c>
      <c r="P119" s="92">
        <f ca="1" t="shared" si="26"/>
      </c>
      <c r="Q119" s="76" t="str">
        <f t="shared" si="30"/>
        <v>C046Construction of Curb Ramp (10-15 mm ht, Integral)SD-229Cm</v>
      </c>
      <c r="R119" s="77">
        <f>MATCH(Q119,'[2]Pay Items'!$K$1:$K$505,0)</f>
        <v>328</v>
      </c>
      <c r="S119" s="93" t="str">
        <f ca="1" t="shared" si="27"/>
        <v>F0</v>
      </c>
      <c r="T119" s="93" t="str">
        <f ca="1" t="shared" si="28"/>
        <v>C2</v>
      </c>
      <c r="U119" s="93" t="str">
        <f ca="1" t="shared" si="29"/>
        <v>C2</v>
      </c>
    </row>
    <row r="120" spans="1:21" s="79" customFormat="1" ht="30" customHeight="1">
      <c r="A120" s="71" t="s">
        <v>165</v>
      </c>
      <c r="B120" s="73" t="s">
        <v>322</v>
      </c>
      <c r="C120" s="60" t="s">
        <v>167</v>
      </c>
      <c r="D120" s="61" t="s">
        <v>270</v>
      </c>
      <c r="E120" s="62" t="s">
        <v>28</v>
      </c>
      <c r="F120" s="67">
        <v>36</v>
      </c>
      <c r="G120" s="64"/>
      <c r="H120" s="65">
        <f>ROUND(G120*F120,2)</f>
        <v>0</v>
      </c>
      <c r="I120" s="89"/>
      <c r="J120" s="75">
        <f ca="1" t="shared" si="47"/>
      </c>
      <c r="K120" s="76" t="str">
        <f t="shared" si="48"/>
        <v>C051100 mm Concrete SidewalkCW 3325-R5m²</v>
      </c>
      <c r="L120" s="77" t="e">
        <f>MATCH(K120,#REF!,0)</f>
        <v>#REF!</v>
      </c>
      <c r="M120" s="78" t="str">
        <f ca="1" t="shared" si="49"/>
        <v>F0</v>
      </c>
      <c r="N120" s="78" t="str">
        <f ca="1" t="shared" si="50"/>
        <v>C2</v>
      </c>
      <c r="O120" s="78" t="str">
        <f ca="1" t="shared" si="51"/>
        <v>C2</v>
      </c>
      <c r="P120" s="92">
        <f ca="1" t="shared" si="26"/>
      </c>
      <c r="Q120" s="76" t="str">
        <f t="shared" si="30"/>
        <v>C051100 mm Concrete SidewalkCW 3325-R5m²</v>
      </c>
      <c r="R120" s="77">
        <f>MATCH(Q120,'[2]Pay Items'!$K$1:$K$505,0)</f>
        <v>337</v>
      </c>
      <c r="S120" s="93" t="str">
        <f ca="1" t="shared" si="27"/>
        <v>F0</v>
      </c>
      <c r="T120" s="93" t="str">
        <f ca="1" t="shared" si="28"/>
        <v>C2</v>
      </c>
      <c r="U120" s="93" t="str">
        <f ca="1" t="shared" si="29"/>
        <v>C2</v>
      </c>
    </row>
    <row r="121" spans="1:21" ht="36" customHeight="1">
      <c r="A121" s="21"/>
      <c r="B121" s="17"/>
      <c r="C121" s="36" t="s">
        <v>21</v>
      </c>
      <c r="D121" s="11"/>
      <c r="E121" s="8"/>
      <c r="F121" s="11"/>
      <c r="G121" s="21"/>
      <c r="H121" s="24"/>
      <c r="P121" s="92" t="str">
        <f ca="1" t="shared" si="26"/>
        <v>LOCKED</v>
      </c>
      <c r="Q121" s="76" t="str">
        <f t="shared" si="30"/>
        <v>LANDSCAPING</v>
      </c>
      <c r="R121" s="77">
        <f>MATCH(Q121,'[2]Pay Items'!$K$1:$K$505,0)</f>
        <v>473</v>
      </c>
      <c r="S121" s="93" t="str">
        <f ca="1" t="shared" si="27"/>
        <v>F0</v>
      </c>
      <c r="T121" s="93" t="str">
        <f ca="1" t="shared" si="28"/>
        <v>C2</v>
      </c>
      <c r="U121" s="93" t="str">
        <f ca="1" t="shared" si="29"/>
        <v>C2</v>
      </c>
    </row>
    <row r="122" spans="1:21" s="79" customFormat="1" ht="30" customHeight="1">
      <c r="A122" s="69" t="s">
        <v>64</v>
      </c>
      <c r="B122" s="73" t="s">
        <v>323</v>
      </c>
      <c r="C122" s="60" t="s">
        <v>65</v>
      </c>
      <c r="D122" s="61" t="s">
        <v>213</v>
      </c>
      <c r="E122" s="62"/>
      <c r="F122" s="63"/>
      <c r="G122" s="82"/>
      <c r="H122" s="65"/>
      <c r="I122" s="74"/>
      <c r="J122" s="75" t="str">
        <f ca="1">IF(CELL("protect",$G122)=1,"LOCKED","")</f>
        <v>LOCKED</v>
      </c>
      <c r="K122" s="76" t="str">
        <f>CLEAN(CONCATENATE(TRIM($A122),TRIM($C122),TRIM($D122),TRIM($E122)))</f>
        <v>G001SoddingCW 3510-R9</v>
      </c>
      <c r="L122" s="77" t="e">
        <f>MATCH(K122,#REF!,0)</f>
        <v>#REF!</v>
      </c>
      <c r="M122" s="78" t="str">
        <f ca="1">CELL("format",$F122)</f>
        <v>F0</v>
      </c>
      <c r="N122" s="78" t="str">
        <f ca="1">CELL("format",$G122)</f>
        <v>G</v>
      </c>
      <c r="O122" s="78" t="str">
        <f ca="1">CELL("format",$H122)</f>
        <v>C2</v>
      </c>
      <c r="P122" s="92" t="str">
        <f ca="1" t="shared" si="26"/>
        <v>LOCKED</v>
      </c>
      <c r="Q122" s="76" t="str">
        <f t="shared" si="30"/>
        <v>G001SoddingCW 3510-R9</v>
      </c>
      <c r="R122" s="77">
        <f>MATCH(Q122,'[2]Pay Items'!$K$1:$K$505,0)</f>
        <v>474</v>
      </c>
      <c r="S122" s="93" t="str">
        <f ca="1" t="shared" si="27"/>
        <v>F0</v>
      </c>
      <c r="T122" s="93" t="str">
        <f ca="1" t="shared" si="28"/>
        <v>G</v>
      </c>
      <c r="U122" s="93" t="str">
        <f ca="1" t="shared" si="29"/>
        <v>C2</v>
      </c>
    </row>
    <row r="123" spans="1:21" s="81" customFormat="1" ht="30" customHeight="1">
      <c r="A123" s="69" t="s">
        <v>214</v>
      </c>
      <c r="B123" s="59" t="s">
        <v>29</v>
      </c>
      <c r="C123" s="60" t="s">
        <v>215</v>
      </c>
      <c r="D123" s="61"/>
      <c r="E123" s="62" t="s">
        <v>28</v>
      </c>
      <c r="F123" s="63">
        <v>5</v>
      </c>
      <c r="G123" s="64"/>
      <c r="H123" s="65">
        <f>ROUND(G123*F123,2)</f>
        <v>0</v>
      </c>
      <c r="I123" s="97"/>
      <c r="J123" s="75">
        <f ca="1">IF(CELL("protect",$G123)=1,"LOCKED","")</f>
      </c>
      <c r="K123" s="76" t="str">
        <f>CLEAN(CONCATENATE(TRIM($A123),TRIM($C123),TRIM($D123),TRIM($E123)))</f>
        <v>G002width &lt; 600 mmm²</v>
      </c>
      <c r="L123" s="77" t="e">
        <f>MATCH(K123,#REF!,0)</f>
        <v>#REF!</v>
      </c>
      <c r="M123" s="78" t="str">
        <f ca="1">CELL("format",$F123)</f>
        <v>F0</v>
      </c>
      <c r="N123" s="78" t="str">
        <f ca="1">CELL("format",$G123)</f>
        <v>C2</v>
      </c>
      <c r="O123" s="78" t="str">
        <f ca="1">CELL("format",$H123)</f>
        <v>C2</v>
      </c>
      <c r="P123" s="92">
        <f ca="1" t="shared" si="26"/>
      </c>
      <c r="Q123" s="76" t="str">
        <f t="shared" si="30"/>
        <v>G002width &lt; 600 mmm²</v>
      </c>
      <c r="R123" s="77">
        <f>MATCH(Q123,'[2]Pay Items'!$K$1:$K$505,0)</f>
        <v>475</v>
      </c>
      <c r="S123" s="93" t="str">
        <f ca="1" t="shared" si="27"/>
        <v>F0</v>
      </c>
      <c r="T123" s="93" t="str">
        <f ca="1" t="shared" si="28"/>
        <v>C2</v>
      </c>
      <c r="U123" s="93" t="str">
        <f ca="1" t="shared" si="29"/>
        <v>C2</v>
      </c>
    </row>
    <row r="124" spans="1:21" s="81" customFormat="1" ht="30" customHeight="1">
      <c r="A124" s="69" t="s">
        <v>66</v>
      </c>
      <c r="B124" s="59" t="s">
        <v>36</v>
      </c>
      <c r="C124" s="60" t="s">
        <v>216</v>
      </c>
      <c r="D124" s="61"/>
      <c r="E124" s="62" t="s">
        <v>28</v>
      </c>
      <c r="F124" s="63">
        <v>40</v>
      </c>
      <c r="G124" s="64"/>
      <c r="H124" s="65">
        <f>ROUND(G124*F124,2)</f>
        <v>0</v>
      </c>
      <c r="I124" s="74"/>
      <c r="J124" s="75">
        <f ca="1">IF(CELL("protect",$G124)=1,"LOCKED","")</f>
      </c>
      <c r="K124" s="76" t="str">
        <f>CLEAN(CONCATENATE(TRIM($A124),TRIM($C124),TRIM($D124),TRIM($E124)))</f>
        <v>G003width &gt; or = 600 mmm²</v>
      </c>
      <c r="L124" s="77" t="e">
        <f>MATCH(K124,#REF!,0)</f>
        <v>#REF!</v>
      </c>
      <c r="M124" s="78" t="str">
        <f ca="1">CELL("format",$F124)</f>
        <v>F0</v>
      </c>
      <c r="N124" s="78" t="str">
        <f ca="1">CELL("format",$G124)</f>
        <v>C2</v>
      </c>
      <c r="O124" s="78" t="str">
        <f ca="1">CELL("format",$H124)</f>
        <v>C2</v>
      </c>
      <c r="P124" s="92">
        <f ca="1" t="shared" si="26"/>
      </c>
      <c r="Q124" s="76" t="str">
        <f t="shared" si="30"/>
        <v>G003width &gt; or = 600 mmm²</v>
      </c>
      <c r="R124" s="77">
        <f>MATCH(Q124,'[2]Pay Items'!$K$1:$K$505,0)</f>
        <v>476</v>
      </c>
      <c r="S124" s="93" t="str">
        <f ca="1" t="shared" si="27"/>
        <v>F0</v>
      </c>
      <c r="T124" s="93" t="str">
        <f ca="1" t="shared" si="28"/>
        <v>C2</v>
      </c>
      <c r="U124" s="93" t="str">
        <f ca="1" t="shared" si="29"/>
        <v>C2</v>
      </c>
    </row>
    <row r="125" spans="1:21" ht="36" customHeight="1">
      <c r="A125" s="21"/>
      <c r="B125" s="6"/>
      <c r="C125" s="36" t="s">
        <v>22</v>
      </c>
      <c r="D125" s="11"/>
      <c r="E125" s="10"/>
      <c r="F125" s="9"/>
      <c r="G125" s="21"/>
      <c r="H125" s="24"/>
      <c r="P125" s="92" t="str">
        <f ca="1" t="shared" si="26"/>
        <v>LOCKED</v>
      </c>
      <c r="Q125" s="76" t="str">
        <f t="shared" si="30"/>
        <v>MISCELLANEOUS</v>
      </c>
      <c r="R125" s="77">
        <f>MATCH(Q125,'[2]Pay Items'!$K$1:$K$505,0)</f>
        <v>480</v>
      </c>
      <c r="S125" s="93" t="str">
        <f ca="1" t="shared" si="27"/>
        <v>G</v>
      </c>
      <c r="T125" s="93" t="str">
        <f ca="1" t="shared" si="28"/>
        <v>C2</v>
      </c>
      <c r="U125" s="93" t="str">
        <f ca="1" t="shared" si="29"/>
        <v>C2</v>
      </c>
    </row>
    <row r="126" spans="1:21" s="81" customFormat="1" ht="30" customHeight="1">
      <c r="A126" s="69"/>
      <c r="B126" s="59" t="s">
        <v>133</v>
      </c>
      <c r="C126" s="60" t="s">
        <v>226</v>
      </c>
      <c r="D126" s="61" t="s">
        <v>282</v>
      </c>
      <c r="E126" s="62" t="s">
        <v>35</v>
      </c>
      <c r="F126" s="63">
        <v>2</v>
      </c>
      <c r="G126" s="64"/>
      <c r="H126" s="65">
        <f>ROUND(G126*F126,2)</f>
        <v>0</v>
      </c>
      <c r="I126" s="97"/>
      <c r="J126" s="75">
        <f ca="1">IF(CELL("protect",$G126)=1,"LOCKED","")</f>
      </c>
      <c r="K126" s="76" t="str">
        <f>CLEAN(CONCATENATE(TRIM($A126),TRIM($C126),TRIM($D126),TRIM($E126)))</f>
        <v>Tree Removal 0.5m to 1.0mE10each</v>
      </c>
      <c r="L126" s="77" t="e">
        <f>MATCH(K126,#REF!,0)</f>
        <v>#REF!</v>
      </c>
      <c r="M126" s="78" t="str">
        <f ca="1">CELL("format",$F126)</f>
        <v>F0</v>
      </c>
      <c r="N126" s="78" t="str">
        <f ca="1">CELL("format",$G126)</f>
        <v>C2</v>
      </c>
      <c r="O126" s="78" t="str">
        <f ca="1">CELL("format",$H126)</f>
        <v>C2</v>
      </c>
      <c r="P126" s="92">
        <f ca="1" t="shared" si="26"/>
      </c>
      <c r="Q126" s="76" t="str">
        <f t="shared" si="30"/>
        <v>Tree Removal 0.5m to 1.0meach</v>
      </c>
      <c r="R126" s="77" t="e">
        <f>MATCH(Q126,'[2]Pay Items'!$K$1:$K$505,0)</f>
        <v>#N/A</v>
      </c>
      <c r="S126" s="93" t="str">
        <f ca="1" t="shared" si="27"/>
        <v>F0</v>
      </c>
      <c r="T126" s="93" t="str">
        <f ca="1" t="shared" si="28"/>
        <v>C2</v>
      </c>
      <c r="U126" s="93" t="str">
        <f ca="1" t="shared" si="29"/>
        <v>C2</v>
      </c>
    </row>
    <row r="127" spans="1:21" s="44" customFormat="1" ht="30" customHeight="1" thickBot="1">
      <c r="A127" s="45"/>
      <c r="B127" s="40" t="str">
        <f>B90</f>
        <v>B</v>
      </c>
      <c r="C127" s="119" t="str">
        <f>C90</f>
        <v>Langside Street at Furby Place Intersection Improvement</v>
      </c>
      <c r="D127" s="120"/>
      <c r="E127" s="120"/>
      <c r="F127" s="121"/>
      <c r="G127" s="45" t="s">
        <v>14</v>
      </c>
      <c r="H127" s="45">
        <f>SUM(H90:H126)</f>
        <v>0</v>
      </c>
      <c r="P127" s="92" t="str">
        <f ca="1" t="shared" si="26"/>
        <v>LOCKED</v>
      </c>
      <c r="Q127" s="76" t="str">
        <f t="shared" si="30"/>
        <v>Langside Street at Furby Place Intersection Improvement</v>
      </c>
      <c r="R127" s="77" t="e">
        <f>MATCH(Q127,'[2]Pay Items'!$K$1:$K$505,0)</f>
        <v>#N/A</v>
      </c>
      <c r="S127" s="93" t="str">
        <f ca="1" t="shared" si="27"/>
        <v>G</v>
      </c>
      <c r="T127" s="93" t="str">
        <f ca="1" t="shared" si="28"/>
        <v>C2</v>
      </c>
      <c r="U127" s="93" t="str">
        <f ca="1" t="shared" si="29"/>
        <v>C2</v>
      </c>
    </row>
    <row r="128" spans="1:21" s="44" customFormat="1" ht="30" customHeight="1" thickTop="1">
      <c r="A128" s="42"/>
      <c r="B128" s="41" t="s">
        <v>13</v>
      </c>
      <c r="C128" s="116" t="s">
        <v>217</v>
      </c>
      <c r="D128" s="117"/>
      <c r="E128" s="117"/>
      <c r="F128" s="118"/>
      <c r="G128" s="42"/>
      <c r="H128" s="43"/>
      <c r="P128" s="92" t="str">
        <f ca="1" t="shared" si="26"/>
        <v>LOCKED</v>
      </c>
      <c r="Q128" s="76" t="str">
        <f t="shared" si="30"/>
        <v>Langside Street at Portage Avenue Intersection Improvement</v>
      </c>
      <c r="R128" s="77" t="e">
        <f>MATCH(Q128,'[2]Pay Items'!$K$1:$K$505,0)</f>
        <v>#N/A</v>
      </c>
      <c r="S128" s="93" t="str">
        <f ca="1" t="shared" si="27"/>
        <v>G</v>
      </c>
      <c r="T128" s="93" t="str">
        <f ca="1" t="shared" si="28"/>
        <v>C2</v>
      </c>
      <c r="U128" s="93" t="str">
        <f ca="1" t="shared" si="29"/>
        <v>C2</v>
      </c>
    </row>
    <row r="129" spans="1:21" ht="36" customHeight="1">
      <c r="A129" s="21"/>
      <c r="B129" s="17"/>
      <c r="C129" s="35" t="s">
        <v>16</v>
      </c>
      <c r="D129" s="11"/>
      <c r="E129" s="9" t="s">
        <v>1</v>
      </c>
      <c r="F129" s="9" t="s">
        <v>1</v>
      </c>
      <c r="G129" s="21" t="s">
        <v>1</v>
      </c>
      <c r="H129" s="24"/>
      <c r="P129" s="92" t="str">
        <f ca="1" t="shared" si="26"/>
        <v>LOCKED</v>
      </c>
      <c r="Q129" s="76" t="str">
        <f t="shared" si="30"/>
        <v>EARTH AND BASE WORKS</v>
      </c>
      <c r="R129" s="77">
        <f>MATCH(Q129,'[2]Pay Items'!$K$1:$K$505,0)</f>
        <v>3</v>
      </c>
      <c r="S129" s="93" t="str">
        <f ca="1" t="shared" si="27"/>
        <v>G</v>
      </c>
      <c r="T129" s="93" t="str">
        <f ca="1" t="shared" si="28"/>
        <v>C2</v>
      </c>
      <c r="U129" s="93" t="str">
        <f ca="1" t="shared" si="29"/>
        <v>C2</v>
      </c>
    </row>
    <row r="130" spans="1:21" s="79" customFormat="1" ht="30" customHeight="1">
      <c r="A130" s="71" t="s">
        <v>104</v>
      </c>
      <c r="B130" s="73" t="s">
        <v>85</v>
      </c>
      <c r="C130" s="60" t="s">
        <v>106</v>
      </c>
      <c r="D130" s="61" t="s">
        <v>265</v>
      </c>
      <c r="E130" s="62" t="s">
        <v>27</v>
      </c>
      <c r="F130" s="63">
        <v>6</v>
      </c>
      <c r="G130" s="64"/>
      <c r="H130" s="65">
        <f>ROUND(G130*F130,2)</f>
        <v>0</v>
      </c>
      <c r="I130" s="74"/>
      <c r="J130" s="75">
        <f ca="1">IF(CELL("protect",$G130)=1,"LOCKED","")</f>
      </c>
      <c r="K130" s="76" t="str">
        <f>CLEAN(CONCATENATE(TRIM($A130),TRIM($C130),TRIM($D130),TRIM($E130)))</f>
        <v>A003ExcavationCW 3110-R16m³</v>
      </c>
      <c r="L130" s="77" t="e">
        <f>MATCH(K130,#REF!,0)</f>
        <v>#REF!</v>
      </c>
      <c r="M130" s="78" t="str">
        <f ca="1">CELL("format",$F130)</f>
        <v>F0</v>
      </c>
      <c r="N130" s="78" t="str">
        <f ca="1">CELL("format",$G130)</f>
        <v>C2</v>
      </c>
      <c r="O130" s="78" t="str">
        <f ca="1">CELL("format",$H130)</f>
        <v>C2</v>
      </c>
      <c r="P130" s="92">
        <f ca="1" t="shared" si="26"/>
      </c>
      <c r="Q130" s="76" t="str">
        <f t="shared" si="30"/>
        <v>A003ExcavationCW 3110-R16m³</v>
      </c>
      <c r="R130" s="77">
        <f>MATCH(Q130,'[2]Pay Items'!$K$1:$K$505,0)</f>
        <v>6</v>
      </c>
      <c r="S130" s="93" t="str">
        <f ca="1" t="shared" si="27"/>
        <v>F0</v>
      </c>
      <c r="T130" s="93" t="str">
        <f ca="1" t="shared" si="28"/>
        <v>C2</v>
      </c>
      <c r="U130" s="93" t="str">
        <f ca="1" t="shared" si="29"/>
        <v>C2</v>
      </c>
    </row>
    <row r="131" spans="1:21" s="81" customFormat="1" ht="30" customHeight="1">
      <c r="A131" s="80" t="s">
        <v>107</v>
      </c>
      <c r="B131" s="73" t="s">
        <v>252</v>
      </c>
      <c r="C131" s="60" t="s">
        <v>109</v>
      </c>
      <c r="D131" s="61" t="s">
        <v>265</v>
      </c>
      <c r="E131" s="62" t="s">
        <v>28</v>
      </c>
      <c r="F131" s="63">
        <v>15</v>
      </c>
      <c r="G131" s="64"/>
      <c r="H131" s="65">
        <f>ROUND(G131*F131,2)</f>
        <v>0</v>
      </c>
      <c r="I131" s="74"/>
      <c r="J131" s="75">
        <f ca="1">IF(CELL("protect",$G131)=1,"LOCKED","")</f>
      </c>
      <c r="K131" s="76" t="str">
        <f>CLEAN(CONCATENATE(TRIM($A131),TRIM($C131),TRIM($D131),TRIM($E131)))</f>
        <v>A004Sub-Grade CompactionCW 3110-R16m²</v>
      </c>
      <c r="L131" s="77" t="e">
        <f>MATCH(K131,#REF!,0)</f>
        <v>#REF!</v>
      </c>
      <c r="M131" s="78" t="str">
        <f ca="1">CELL("format",$F131)</f>
        <v>F0</v>
      </c>
      <c r="N131" s="78" t="str">
        <f ca="1">CELL("format",$G131)</f>
        <v>C2</v>
      </c>
      <c r="O131" s="78" t="str">
        <f ca="1">CELL("format",$H131)</f>
        <v>C2</v>
      </c>
      <c r="P131" s="92">
        <f ca="1" t="shared" si="26"/>
      </c>
      <c r="Q131" s="76" t="str">
        <f t="shared" si="30"/>
        <v>A004Sub-Grade CompactionCW 3110-R16m²</v>
      </c>
      <c r="R131" s="77">
        <f>MATCH(Q131,'[2]Pay Items'!$K$1:$K$505,0)</f>
        <v>7</v>
      </c>
      <c r="S131" s="93" t="str">
        <f ca="1" t="shared" si="27"/>
        <v>F0</v>
      </c>
      <c r="T131" s="93" t="str">
        <f ca="1" t="shared" si="28"/>
        <v>C2</v>
      </c>
      <c r="U131" s="93" t="str">
        <f ca="1" t="shared" si="29"/>
        <v>C2</v>
      </c>
    </row>
    <row r="132" spans="1:21" s="79" customFormat="1" ht="32.25" customHeight="1">
      <c r="A132" s="80" t="s">
        <v>110</v>
      </c>
      <c r="B132" s="73" t="s">
        <v>88</v>
      </c>
      <c r="C132" s="60" t="s">
        <v>112</v>
      </c>
      <c r="D132" s="61" t="s">
        <v>265</v>
      </c>
      <c r="E132" s="62"/>
      <c r="F132" s="63"/>
      <c r="G132" s="82"/>
      <c r="H132" s="65"/>
      <c r="I132" s="74" t="s">
        <v>113</v>
      </c>
      <c r="J132" s="75" t="str">
        <f ca="1">IF(CELL("protect",$G132)=1,"LOCKED","")</f>
        <v>LOCKED</v>
      </c>
      <c r="K132" s="76" t="str">
        <f>CLEAN(CONCATENATE(TRIM($A132),TRIM($C132),TRIM($D132),TRIM($E132)))</f>
        <v>A007Crushed Sub-base MaterialCW 3110-R16</v>
      </c>
      <c r="L132" s="77" t="e">
        <f>MATCH(K132,#REF!,0)</f>
        <v>#REF!</v>
      </c>
      <c r="M132" s="78" t="str">
        <f ca="1">CELL("format",$F132)</f>
        <v>F0</v>
      </c>
      <c r="N132" s="78" t="str">
        <f ca="1">CELL("format",$G132)</f>
        <v>G</v>
      </c>
      <c r="O132" s="78" t="str">
        <f ca="1">CELL("format",$H132)</f>
        <v>C2</v>
      </c>
      <c r="P132" s="92" t="str">
        <f aca="true" ca="1" t="shared" si="52" ref="P132:P168">IF(CELL("protect",$G132)=1,"LOCKED","")</f>
        <v>LOCKED</v>
      </c>
      <c r="Q132" s="76" t="str">
        <f t="shared" si="30"/>
        <v>A007Crushed Sub-base MaterialCW 3110-R16</v>
      </c>
      <c r="R132" s="77">
        <f>MATCH(Q132,'[2]Pay Items'!$K$1:$K$505,0)</f>
        <v>10</v>
      </c>
      <c r="S132" s="93" t="str">
        <f aca="true" ca="1" t="shared" si="53" ref="S132:S168">CELL("format",$F132)</f>
        <v>F0</v>
      </c>
      <c r="T132" s="93" t="str">
        <f aca="true" ca="1" t="shared" si="54" ref="T132:T168">CELL("format",$G132)</f>
        <v>G</v>
      </c>
      <c r="U132" s="93" t="str">
        <f aca="true" ca="1" t="shared" si="55" ref="U132:U168">CELL("format",$H132)</f>
        <v>C2</v>
      </c>
    </row>
    <row r="133" spans="1:21" s="87" customFormat="1" ht="30" customHeight="1">
      <c r="A133" s="80" t="s">
        <v>219</v>
      </c>
      <c r="B133" s="59" t="s">
        <v>29</v>
      </c>
      <c r="C133" s="60" t="s">
        <v>220</v>
      </c>
      <c r="D133" s="61" t="s">
        <v>1</v>
      </c>
      <c r="E133" s="62" t="s">
        <v>30</v>
      </c>
      <c r="F133" s="63">
        <v>14</v>
      </c>
      <c r="G133" s="64"/>
      <c r="H133" s="65">
        <f>ROUND(G133*F133,2)</f>
        <v>0</v>
      </c>
      <c r="I133" s="74" t="s">
        <v>116</v>
      </c>
      <c r="J133" s="84">
        <f ca="1">IF(CELL("protect",$G133)=1,"LOCKED","")</f>
      </c>
      <c r="K133" s="85" t="str">
        <f>CLEAN(CONCATENATE(TRIM($A133),TRIM($C133),TRIM($D133),TRIM($E133)))</f>
        <v>A007A50 mmtonne</v>
      </c>
      <c r="L133" s="77" t="e">
        <f>MATCH(K133,#REF!,0)</f>
        <v>#REF!</v>
      </c>
      <c r="M133" s="86" t="str">
        <f ca="1">CELL("format",$F133)</f>
        <v>F0</v>
      </c>
      <c r="N133" s="86" t="str">
        <f ca="1">CELL("format",$G133)</f>
        <v>C2</v>
      </c>
      <c r="O133" s="86" t="str">
        <f ca="1">CELL("format",$H133)</f>
        <v>C2</v>
      </c>
      <c r="P133" s="92">
        <f ca="1" t="shared" si="52"/>
      </c>
      <c r="Q133" s="76" t="str">
        <f aca="true" t="shared" si="56" ref="Q133:Q168">CLEAN(CONCATENATE(TRIM($A133),TRIM($C133),IF(LEFT($D133)&lt;&gt;"E",TRIM($D133),),TRIM($E133)))</f>
        <v>A007A50 mmtonne</v>
      </c>
      <c r="R133" s="77">
        <f>MATCH(Q133,'[2]Pay Items'!$K$1:$K$505,0)</f>
        <v>11</v>
      </c>
      <c r="S133" s="93" t="str">
        <f ca="1" t="shared" si="53"/>
        <v>F0</v>
      </c>
      <c r="T133" s="93" t="str">
        <f ca="1" t="shared" si="54"/>
        <v>C2</v>
      </c>
      <c r="U133" s="93" t="str">
        <f ca="1" t="shared" si="55"/>
        <v>C2</v>
      </c>
    </row>
    <row r="134" spans="1:21" s="79" customFormat="1" ht="63" customHeight="1">
      <c r="A134" s="80" t="s">
        <v>31</v>
      </c>
      <c r="B134" s="73" t="s">
        <v>90</v>
      </c>
      <c r="C134" s="60" t="s">
        <v>32</v>
      </c>
      <c r="D134" s="61" t="s">
        <v>265</v>
      </c>
      <c r="E134" s="62" t="s">
        <v>27</v>
      </c>
      <c r="F134" s="63">
        <v>2</v>
      </c>
      <c r="G134" s="64"/>
      <c r="H134" s="65">
        <f>ROUND(G134*F134,2)</f>
        <v>0</v>
      </c>
      <c r="I134" s="74" t="s">
        <v>118</v>
      </c>
      <c r="J134" s="75">
        <f ca="1">IF(CELL("protect",$G134)=1,"LOCKED","")</f>
      </c>
      <c r="K134" s="76" t="str">
        <f>CLEAN(CONCATENATE(TRIM($A134),TRIM($C134),TRIM($D134),TRIM($E134)))</f>
        <v>A010Supplying and Placing Base Course MaterialCW 3110-R16m³</v>
      </c>
      <c r="L134" s="77" t="e">
        <f>MATCH(K134,#REF!,0)</f>
        <v>#REF!</v>
      </c>
      <c r="M134" s="78" t="str">
        <f ca="1">CELL("format",$F134)</f>
        <v>F0</v>
      </c>
      <c r="N134" s="78" t="str">
        <f ca="1">CELL("format",$G134)</f>
        <v>C2</v>
      </c>
      <c r="O134" s="78" t="str">
        <f ca="1">CELL("format",$H134)</f>
        <v>C2</v>
      </c>
      <c r="P134" s="92">
        <f ca="1" t="shared" si="52"/>
      </c>
      <c r="Q134" s="76" t="str">
        <f t="shared" si="56"/>
        <v>A010Supplying and Placing Base Course MaterialCW 3110-R16m³</v>
      </c>
      <c r="R134" s="77">
        <f>MATCH(Q134,'[2]Pay Items'!$K$1:$K$505,0)</f>
        <v>20</v>
      </c>
      <c r="S134" s="93" t="str">
        <f ca="1" t="shared" si="53"/>
        <v>F0</v>
      </c>
      <c r="T134" s="93" t="str">
        <f ca="1" t="shared" si="54"/>
        <v>C2</v>
      </c>
      <c r="U134" s="93" t="str">
        <f ca="1" t="shared" si="55"/>
        <v>C2</v>
      </c>
    </row>
    <row r="135" spans="1:21" ht="36" customHeight="1">
      <c r="A135" s="21"/>
      <c r="B135" s="17"/>
      <c r="C135" s="36" t="s">
        <v>17</v>
      </c>
      <c r="D135" s="11"/>
      <c r="E135" s="8"/>
      <c r="F135" s="11"/>
      <c r="G135" s="21"/>
      <c r="H135" s="24"/>
      <c r="P135" s="92" t="str">
        <f ca="1" t="shared" si="52"/>
        <v>LOCKED</v>
      </c>
      <c r="Q135" s="76" t="str">
        <f t="shared" si="56"/>
        <v>ROADWORKS - RENEWALS</v>
      </c>
      <c r="R135" s="77" t="e">
        <f>MATCH(Q135,'[2]Pay Items'!$K$1:$K$505,0)</f>
        <v>#N/A</v>
      </c>
      <c r="S135" s="93" t="str">
        <f ca="1" t="shared" si="53"/>
        <v>F0</v>
      </c>
      <c r="T135" s="93" t="str">
        <f ca="1" t="shared" si="54"/>
        <v>C2</v>
      </c>
      <c r="U135" s="93" t="str">
        <f ca="1" t="shared" si="55"/>
        <v>C2</v>
      </c>
    </row>
    <row r="136" spans="1:21" s="79" customFormat="1" ht="30" customHeight="1">
      <c r="A136" s="69" t="s">
        <v>68</v>
      </c>
      <c r="B136" s="73" t="s">
        <v>166</v>
      </c>
      <c r="C136" s="60" t="s">
        <v>69</v>
      </c>
      <c r="D136" s="61" t="s">
        <v>265</v>
      </c>
      <c r="E136" s="62"/>
      <c r="F136" s="63"/>
      <c r="G136" s="82"/>
      <c r="H136" s="65"/>
      <c r="I136" s="74"/>
      <c r="J136" s="75" t="str">
        <f ca="1">IF(CELL("protect",$G136)=1,"LOCKED","")</f>
        <v>LOCKED</v>
      </c>
      <c r="K136" s="76" t="str">
        <f>CLEAN(CONCATENATE(TRIM($A136),TRIM($C136),TRIM($D136),TRIM($E136)))</f>
        <v>B001Pavement RemovalCW 3110-R16</v>
      </c>
      <c r="L136" s="77" t="e">
        <f>MATCH(K136,#REF!,0)</f>
        <v>#REF!</v>
      </c>
      <c r="M136" s="78" t="str">
        <f ca="1">CELL("format",$F136)</f>
        <v>F0</v>
      </c>
      <c r="N136" s="78" t="str">
        <f ca="1">CELL("format",$G136)</f>
        <v>G</v>
      </c>
      <c r="O136" s="78" t="str">
        <f ca="1">CELL("format",$H136)</f>
        <v>C2</v>
      </c>
      <c r="P136" s="92" t="str">
        <f ca="1" t="shared" si="52"/>
        <v>LOCKED</v>
      </c>
      <c r="Q136" s="76" t="str">
        <f t="shared" si="56"/>
        <v>B001Pavement RemovalCW 3110-R16</v>
      </c>
      <c r="R136" s="77">
        <f>MATCH(Q136,'[2]Pay Items'!$K$1:$K$505,0)</f>
        <v>50</v>
      </c>
      <c r="S136" s="93" t="str">
        <f ca="1" t="shared" si="53"/>
        <v>F0</v>
      </c>
      <c r="T136" s="93" t="str">
        <f ca="1" t="shared" si="54"/>
        <v>G</v>
      </c>
      <c r="U136" s="93" t="str">
        <f ca="1" t="shared" si="55"/>
        <v>C2</v>
      </c>
    </row>
    <row r="137" spans="1:21" s="81" customFormat="1" ht="30" customHeight="1">
      <c r="A137" s="69" t="s">
        <v>70</v>
      </c>
      <c r="B137" s="59" t="s">
        <v>29</v>
      </c>
      <c r="C137" s="60" t="s">
        <v>71</v>
      </c>
      <c r="D137" s="61" t="s">
        <v>1</v>
      </c>
      <c r="E137" s="62" t="s">
        <v>28</v>
      </c>
      <c r="F137" s="63">
        <v>3</v>
      </c>
      <c r="G137" s="64"/>
      <c r="H137" s="65">
        <f>ROUND(G137*F137,2)</f>
        <v>0</v>
      </c>
      <c r="I137" s="74"/>
      <c r="J137" s="75">
        <f ca="1">IF(CELL("protect",$G137)=1,"LOCKED","")</f>
      </c>
      <c r="K137" s="76" t="str">
        <f>CLEAN(CONCATENATE(TRIM($A137),TRIM($C137),TRIM($D137),TRIM($E137)))</f>
        <v>B002Concrete Pavementm²</v>
      </c>
      <c r="L137" s="77" t="e">
        <f>MATCH(K137,#REF!,0)</f>
        <v>#REF!</v>
      </c>
      <c r="M137" s="78" t="str">
        <f ca="1">CELL("format",$F137)</f>
        <v>F0</v>
      </c>
      <c r="N137" s="78" t="str">
        <f ca="1">CELL("format",$G137)</f>
        <v>C2</v>
      </c>
      <c r="O137" s="78" t="str">
        <f ca="1">CELL("format",$H137)</f>
        <v>C2</v>
      </c>
      <c r="P137" s="92">
        <f ca="1" t="shared" si="52"/>
      </c>
      <c r="Q137" s="76" t="str">
        <f t="shared" si="56"/>
        <v>B002Concrete Pavementm²</v>
      </c>
      <c r="R137" s="77">
        <f>MATCH(Q137,'[2]Pay Items'!$K$1:$K$505,0)</f>
        <v>51</v>
      </c>
      <c r="S137" s="93" t="str">
        <f ca="1" t="shared" si="53"/>
        <v>F0</v>
      </c>
      <c r="T137" s="93" t="str">
        <f ca="1" t="shared" si="54"/>
        <v>C2</v>
      </c>
      <c r="U137" s="93" t="str">
        <f ca="1" t="shared" si="55"/>
        <v>C2</v>
      </c>
    </row>
    <row r="138" spans="1:21" s="81" customFormat="1" ht="30" customHeight="1">
      <c r="A138" s="69" t="s">
        <v>41</v>
      </c>
      <c r="B138" s="73" t="s">
        <v>324</v>
      </c>
      <c r="C138" s="60" t="s">
        <v>42</v>
      </c>
      <c r="D138" s="61" t="s">
        <v>267</v>
      </c>
      <c r="E138" s="62"/>
      <c r="F138" s="63"/>
      <c r="G138" s="82"/>
      <c r="H138" s="65"/>
      <c r="I138" s="74"/>
      <c r="J138" s="75" t="str">
        <f ca="1">IF(CELL("protect",$G138)=1,"LOCKED","")</f>
        <v>LOCKED</v>
      </c>
      <c r="K138" s="76" t="str">
        <f>CLEAN(CONCATENATE(TRIM($A138),TRIM($C138),TRIM($D138),TRIM($E138)))</f>
        <v>B097Drilled Tie BarsCW 3230-R7</v>
      </c>
      <c r="L138" s="77" t="e">
        <f>MATCH(K138,#REF!,0)</f>
        <v>#REF!</v>
      </c>
      <c r="M138" s="78" t="str">
        <f ca="1">CELL("format",$F138)</f>
        <v>F0</v>
      </c>
      <c r="N138" s="78" t="str">
        <f ca="1">CELL("format",$G138)</f>
        <v>G</v>
      </c>
      <c r="O138" s="78" t="str">
        <f ca="1">CELL("format",$H138)</f>
        <v>C2</v>
      </c>
      <c r="P138" s="92" t="str">
        <f ca="1" t="shared" si="52"/>
        <v>LOCKED</v>
      </c>
      <c r="Q138" s="76" t="str">
        <f t="shared" si="56"/>
        <v>B097Drilled Tie BarsCW 3230-R7</v>
      </c>
      <c r="R138" s="77">
        <f>MATCH(Q138,'[2]Pay Items'!$K$1:$K$505,0)</f>
        <v>148</v>
      </c>
      <c r="S138" s="93" t="str">
        <f ca="1" t="shared" si="53"/>
        <v>F0</v>
      </c>
      <c r="T138" s="93" t="str">
        <f ca="1" t="shared" si="54"/>
        <v>G</v>
      </c>
      <c r="U138" s="93" t="str">
        <f ca="1" t="shared" si="55"/>
        <v>C2</v>
      </c>
    </row>
    <row r="139" spans="1:21" s="81" customFormat="1" ht="30" customHeight="1">
      <c r="A139" s="69" t="s">
        <v>43</v>
      </c>
      <c r="B139" s="59" t="s">
        <v>29</v>
      </c>
      <c r="C139" s="60" t="s">
        <v>44</v>
      </c>
      <c r="D139" s="61" t="s">
        <v>1</v>
      </c>
      <c r="E139" s="62" t="s">
        <v>35</v>
      </c>
      <c r="F139" s="63">
        <v>20</v>
      </c>
      <c r="G139" s="64"/>
      <c r="H139" s="65">
        <f>ROUND(G139*F139,2)</f>
        <v>0</v>
      </c>
      <c r="I139" s="74"/>
      <c r="J139" s="75">
        <f ca="1">IF(CELL("protect",$G139)=1,"LOCKED","")</f>
      </c>
      <c r="K139" s="76" t="str">
        <f>CLEAN(CONCATENATE(TRIM($A139),TRIM($C139),TRIM($D139),TRIM($E139)))</f>
        <v>B09820 M Deformed Tie Bareach</v>
      </c>
      <c r="L139" s="77" t="e">
        <f>MATCH(K139,#REF!,0)</f>
        <v>#REF!</v>
      </c>
      <c r="M139" s="78" t="str">
        <f ca="1">CELL("format",$F139)</f>
        <v>F0</v>
      </c>
      <c r="N139" s="78" t="str">
        <f ca="1">CELL("format",$G139)</f>
        <v>C2</v>
      </c>
      <c r="O139" s="78" t="str">
        <f ca="1">CELL("format",$H139)</f>
        <v>C2</v>
      </c>
      <c r="P139" s="92">
        <f ca="1" t="shared" si="52"/>
      </c>
      <c r="Q139" s="76" t="str">
        <f t="shared" si="56"/>
        <v>B09820 M Deformed Tie Bareach</v>
      </c>
      <c r="R139" s="77">
        <f>MATCH(Q139,'[2]Pay Items'!$K$1:$K$505,0)</f>
        <v>149</v>
      </c>
      <c r="S139" s="93" t="str">
        <f ca="1" t="shared" si="53"/>
        <v>F0</v>
      </c>
      <c r="T139" s="93" t="str">
        <f ca="1" t="shared" si="54"/>
        <v>C2</v>
      </c>
      <c r="U139" s="93" t="str">
        <f ca="1" t="shared" si="55"/>
        <v>C2</v>
      </c>
    </row>
    <row r="140" spans="1:21" s="79" customFormat="1" ht="30" customHeight="1">
      <c r="A140" s="69" t="s">
        <v>128</v>
      </c>
      <c r="B140" s="73" t="s">
        <v>325</v>
      </c>
      <c r="C140" s="60" t="s">
        <v>129</v>
      </c>
      <c r="D140" s="61" t="s">
        <v>268</v>
      </c>
      <c r="E140" s="62"/>
      <c r="F140" s="63"/>
      <c r="G140" s="82"/>
      <c r="H140" s="65"/>
      <c r="I140" s="74"/>
      <c r="J140" s="75" t="str">
        <f aca="true" ca="1" t="shared" si="57" ref="J140:J151">IF(CELL("protect",$G140)=1,"LOCKED","")</f>
        <v>LOCKED</v>
      </c>
      <c r="K140" s="76" t="str">
        <f aca="true" t="shared" si="58" ref="K140:K151">CLEAN(CONCATENATE(TRIM($A140),TRIM($C140),TRIM($D140),TRIM($E140)))</f>
        <v>B100rMiscellaneous Concrete Slab RemovalCW 3235-R9</v>
      </c>
      <c r="L140" s="77" t="e">
        <f>MATCH(K140,#REF!,0)</f>
        <v>#REF!</v>
      </c>
      <c r="M140" s="78" t="str">
        <f aca="true" ca="1" t="shared" si="59" ref="M140:M151">CELL("format",$F140)</f>
        <v>F0</v>
      </c>
      <c r="N140" s="78" t="str">
        <f aca="true" ca="1" t="shared" si="60" ref="N140:N151">CELL("format",$G140)</f>
        <v>G</v>
      </c>
      <c r="O140" s="78" t="str">
        <f aca="true" ca="1" t="shared" si="61" ref="O140:O151">CELL("format",$H140)</f>
        <v>C2</v>
      </c>
      <c r="P140" s="92" t="str">
        <f ca="1" t="shared" si="52"/>
        <v>LOCKED</v>
      </c>
      <c r="Q140" s="76" t="str">
        <f t="shared" si="56"/>
        <v>B100rMiscellaneous Concrete Slab RemovalCW 3235-R9</v>
      </c>
      <c r="R140" s="77">
        <f>MATCH(Q140,'[2]Pay Items'!$K$1:$K$505,0)</f>
        <v>151</v>
      </c>
      <c r="S140" s="93" t="str">
        <f ca="1" t="shared" si="53"/>
        <v>F0</v>
      </c>
      <c r="T140" s="93" t="str">
        <f ca="1" t="shared" si="54"/>
        <v>G</v>
      </c>
      <c r="U140" s="93" t="str">
        <f ca="1" t="shared" si="55"/>
        <v>C2</v>
      </c>
    </row>
    <row r="141" spans="1:21" s="81" customFormat="1" ht="30" customHeight="1">
      <c r="A141" s="69" t="s">
        <v>228</v>
      </c>
      <c r="B141" s="59" t="s">
        <v>29</v>
      </c>
      <c r="C141" s="60" t="s">
        <v>229</v>
      </c>
      <c r="D141" s="61" t="s">
        <v>1</v>
      </c>
      <c r="E141" s="62" t="s">
        <v>28</v>
      </c>
      <c r="F141" s="63">
        <v>25</v>
      </c>
      <c r="G141" s="64"/>
      <c r="H141" s="65">
        <f>ROUND(G141*F141,2)</f>
        <v>0</v>
      </c>
      <c r="I141" s="74"/>
      <c r="J141" s="75">
        <f ca="1" t="shared" si="57"/>
      </c>
      <c r="K141" s="76" t="str">
        <f t="shared" si="58"/>
        <v>B102rMonolithic Median Slabm²</v>
      </c>
      <c r="L141" s="77" t="e">
        <f>MATCH(K141,#REF!,0)</f>
        <v>#REF!</v>
      </c>
      <c r="M141" s="78" t="str">
        <f ca="1" t="shared" si="59"/>
        <v>F0</v>
      </c>
      <c r="N141" s="78" t="str">
        <f ca="1" t="shared" si="60"/>
        <v>C2</v>
      </c>
      <c r="O141" s="78" t="str">
        <f ca="1" t="shared" si="61"/>
        <v>C2</v>
      </c>
      <c r="P141" s="92">
        <f ca="1" t="shared" si="52"/>
      </c>
      <c r="Q141" s="76" t="str">
        <f t="shared" si="56"/>
        <v>B102rMonolithic Median Slabm²</v>
      </c>
      <c r="R141" s="77">
        <f>MATCH(Q141,'[2]Pay Items'!$K$1:$K$505,0)</f>
        <v>153</v>
      </c>
      <c r="S141" s="93" t="str">
        <f ca="1" t="shared" si="53"/>
        <v>F0</v>
      </c>
      <c r="T141" s="93" t="str">
        <f ca="1" t="shared" si="54"/>
        <v>C2</v>
      </c>
      <c r="U141" s="93" t="str">
        <f ca="1" t="shared" si="55"/>
        <v>C2</v>
      </c>
    </row>
    <row r="142" spans="1:21" s="81" customFormat="1" ht="30" customHeight="1">
      <c r="A142" s="69" t="s">
        <v>230</v>
      </c>
      <c r="B142" s="59" t="s">
        <v>36</v>
      </c>
      <c r="C142" s="60" t="s">
        <v>231</v>
      </c>
      <c r="D142" s="61" t="s">
        <v>1</v>
      </c>
      <c r="E142" s="62" t="s">
        <v>28</v>
      </c>
      <c r="F142" s="63">
        <v>50</v>
      </c>
      <c r="G142" s="64"/>
      <c r="H142" s="65">
        <f>ROUND(G142*F142,2)</f>
        <v>0</v>
      </c>
      <c r="I142" s="89"/>
      <c r="J142" s="75">
        <f ca="1" t="shared" si="57"/>
      </c>
      <c r="K142" s="76" t="str">
        <f t="shared" si="58"/>
        <v>B103rSafety Medianm²</v>
      </c>
      <c r="L142" s="77" t="e">
        <f>MATCH(K142,#REF!,0)</f>
        <v>#REF!</v>
      </c>
      <c r="M142" s="78" t="str">
        <f ca="1" t="shared" si="59"/>
        <v>F0</v>
      </c>
      <c r="N142" s="78" t="str">
        <f ca="1" t="shared" si="60"/>
        <v>C2</v>
      </c>
      <c r="O142" s="78" t="str">
        <f ca="1" t="shared" si="61"/>
        <v>C2</v>
      </c>
      <c r="P142" s="92">
        <f ca="1" t="shared" si="52"/>
      </c>
      <c r="Q142" s="76" t="str">
        <f t="shared" si="56"/>
        <v>B103rSafety Medianm²</v>
      </c>
      <c r="R142" s="77">
        <f>MATCH(Q142,'[2]Pay Items'!$K$1:$K$505,0)</f>
        <v>154</v>
      </c>
      <c r="S142" s="93" t="str">
        <f ca="1" t="shared" si="53"/>
        <v>F0</v>
      </c>
      <c r="T142" s="93" t="str">
        <f ca="1" t="shared" si="54"/>
        <v>C2</v>
      </c>
      <c r="U142" s="93" t="str">
        <f ca="1" t="shared" si="55"/>
        <v>C2</v>
      </c>
    </row>
    <row r="143" spans="1:21" s="79" customFormat="1" ht="43.5" customHeight="1">
      <c r="A143" s="69" t="s">
        <v>232</v>
      </c>
      <c r="B143" s="73" t="s">
        <v>326</v>
      </c>
      <c r="C143" s="60" t="s">
        <v>47</v>
      </c>
      <c r="D143" s="61" t="s">
        <v>268</v>
      </c>
      <c r="E143" s="62"/>
      <c r="F143" s="63"/>
      <c r="G143" s="82"/>
      <c r="H143" s="65"/>
      <c r="I143" s="74"/>
      <c r="J143" s="75" t="str">
        <f ca="1" t="shared" si="57"/>
        <v>LOCKED</v>
      </c>
      <c r="K143" s="76" t="str">
        <f t="shared" si="58"/>
        <v>B114rlMiscellaneous Concrete Slab RenewalCW 3235-R9</v>
      </c>
      <c r="L143" s="77" t="e">
        <f>MATCH(K143,#REF!,0)</f>
        <v>#REF!</v>
      </c>
      <c r="M143" s="78" t="str">
        <f ca="1" t="shared" si="59"/>
        <v>F0</v>
      </c>
      <c r="N143" s="78" t="str">
        <f ca="1" t="shared" si="60"/>
        <v>G</v>
      </c>
      <c r="O143" s="78" t="str">
        <f ca="1" t="shared" si="61"/>
        <v>C2</v>
      </c>
      <c r="P143" s="92" t="str">
        <f ca="1" t="shared" si="52"/>
        <v>LOCKED</v>
      </c>
      <c r="Q143" s="76" t="str">
        <f t="shared" si="56"/>
        <v>B114rlMiscellaneous Concrete Slab RenewalCW 3235-R9</v>
      </c>
      <c r="R143" s="77">
        <f>MATCH(Q143,'[2]Pay Items'!$K$1:$K$505,0)</f>
        <v>167</v>
      </c>
      <c r="S143" s="93" t="str">
        <f ca="1" t="shared" si="53"/>
        <v>F0</v>
      </c>
      <c r="T143" s="93" t="str">
        <f ca="1" t="shared" si="54"/>
        <v>G</v>
      </c>
      <c r="U143" s="93" t="str">
        <f ca="1" t="shared" si="55"/>
        <v>C2</v>
      </c>
    </row>
    <row r="144" spans="1:21" s="81" customFormat="1" ht="30" customHeight="1">
      <c r="A144" s="69" t="s">
        <v>233</v>
      </c>
      <c r="B144" s="59" t="s">
        <v>29</v>
      </c>
      <c r="C144" s="60" t="s">
        <v>131</v>
      </c>
      <c r="D144" s="61" t="s">
        <v>48</v>
      </c>
      <c r="E144" s="62"/>
      <c r="F144" s="63"/>
      <c r="G144" s="82"/>
      <c r="H144" s="65"/>
      <c r="I144" s="74"/>
      <c r="J144" s="75" t="str">
        <f ca="1" t="shared" si="57"/>
        <v>LOCKED</v>
      </c>
      <c r="K144" s="76" t="str">
        <f t="shared" si="58"/>
        <v>B118rl100 mm SidewalkSD-228A</v>
      </c>
      <c r="L144" s="77" t="e">
        <f>MATCH(K144,#REF!,0)</f>
        <v>#REF!</v>
      </c>
      <c r="M144" s="78" t="str">
        <f ca="1" t="shared" si="59"/>
        <v>F0</v>
      </c>
      <c r="N144" s="78" t="str">
        <f ca="1" t="shared" si="60"/>
        <v>G</v>
      </c>
      <c r="O144" s="78" t="str">
        <f ca="1" t="shared" si="61"/>
        <v>C2</v>
      </c>
      <c r="P144" s="92" t="str">
        <f ca="1" t="shared" si="52"/>
        <v>LOCKED</v>
      </c>
      <c r="Q144" s="76" t="str">
        <f t="shared" si="56"/>
        <v>B118rl100 mm SidewalkSD-228A</v>
      </c>
      <c r="R144" s="77">
        <f>MATCH(Q144,'[2]Pay Items'!$K$1:$K$505,0)</f>
        <v>171</v>
      </c>
      <c r="S144" s="93" t="str">
        <f ca="1" t="shared" si="53"/>
        <v>F0</v>
      </c>
      <c r="T144" s="93" t="str">
        <f ca="1" t="shared" si="54"/>
        <v>G</v>
      </c>
      <c r="U144" s="93" t="str">
        <f ca="1" t="shared" si="55"/>
        <v>C2</v>
      </c>
    </row>
    <row r="145" spans="1:21" s="81" customFormat="1" ht="30" customHeight="1">
      <c r="A145" s="69" t="s">
        <v>234</v>
      </c>
      <c r="B145" s="66" t="s">
        <v>140</v>
      </c>
      <c r="C145" s="60" t="s">
        <v>235</v>
      </c>
      <c r="D145" s="61"/>
      <c r="E145" s="62" t="s">
        <v>28</v>
      </c>
      <c r="F145" s="63">
        <v>35</v>
      </c>
      <c r="G145" s="64"/>
      <c r="H145" s="65">
        <f>ROUND(G145*F145,2)</f>
        <v>0</v>
      </c>
      <c r="I145" s="74"/>
      <c r="J145" s="75">
        <f ca="1" t="shared" si="57"/>
      </c>
      <c r="K145" s="76" t="str">
        <f t="shared" si="58"/>
        <v>B120rl5 sq.m. to 20 sq.m.m²</v>
      </c>
      <c r="L145" s="77" t="e">
        <f>MATCH(K145,#REF!,0)</f>
        <v>#REF!</v>
      </c>
      <c r="M145" s="78" t="str">
        <f ca="1" t="shared" si="59"/>
        <v>F0</v>
      </c>
      <c r="N145" s="78" t="str">
        <f ca="1" t="shared" si="60"/>
        <v>C2</v>
      </c>
      <c r="O145" s="78" t="str">
        <f ca="1" t="shared" si="61"/>
        <v>C2</v>
      </c>
      <c r="P145" s="92">
        <f ca="1" t="shared" si="52"/>
      </c>
      <c r="Q145" s="76" t="str">
        <f t="shared" si="56"/>
        <v>B120rl5 sq.m. to 20 sq.m.m²</v>
      </c>
      <c r="R145" s="77">
        <f>MATCH(Q145,'[2]Pay Items'!$K$1:$K$505,0)</f>
        <v>173</v>
      </c>
      <c r="S145" s="93" t="str">
        <f ca="1" t="shared" si="53"/>
        <v>F0</v>
      </c>
      <c r="T145" s="93" t="str">
        <f ca="1" t="shared" si="54"/>
        <v>C2</v>
      </c>
      <c r="U145" s="93" t="str">
        <f ca="1" t="shared" si="55"/>
        <v>C2</v>
      </c>
    </row>
    <row r="146" spans="1:21" s="79" customFormat="1" ht="30" customHeight="1">
      <c r="A146" s="69" t="s">
        <v>132</v>
      </c>
      <c r="B146" s="73" t="s">
        <v>327</v>
      </c>
      <c r="C146" s="60" t="s">
        <v>134</v>
      </c>
      <c r="D146" s="61" t="s">
        <v>269</v>
      </c>
      <c r="E146" s="62"/>
      <c r="F146" s="63"/>
      <c r="G146" s="82"/>
      <c r="H146" s="65"/>
      <c r="I146" s="74"/>
      <c r="J146" s="75" t="str">
        <f ca="1" t="shared" si="57"/>
        <v>LOCKED</v>
      </c>
      <c r="K146" s="76" t="str">
        <f t="shared" si="58"/>
        <v>B126rConcrete Curb RemovalCW 3240-R9</v>
      </c>
      <c r="L146" s="77" t="e">
        <f>MATCH(K146,#REF!,0)</f>
        <v>#REF!</v>
      </c>
      <c r="M146" s="78" t="str">
        <f ca="1" t="shared" si="59"/>
        <v>F0</v>
      </c>
      <c r="N146" s="78" t="str">
        <f ca="1" t="shared" si="60"/>
        <v>G</v>
      </c>
      <c r="O146" s="78" t="str">
        <f ca="1" t="shared" si="61"/>
        <v>C2</v>
      </c>
      <c r="P146" s="92" t="str">
        <f ca="1" t="shared" si="52"/>
        <v>LOCKED</v>
      </c>
      <c r="Q146" s="76" t="str">
        <f t="shared" si="56"/>
        <v>B126rConcrete Curb RemovalCW 3240-R9</v>
      </c>
      <c r="R146" s="77">
        <f>MATCH(Q146,'[2]Pay Items'!$K$1:$K$505,0)</f>
        <v>184</v>
      </c>
      <c r="S146" s="93" t="str">
        <f ca="1" t="shared" si="53"/>
        <v>F0</v>
      </c>
      <c r="T146" s="93" t="str">
        <f ca="1" t="shared" si="54"/>
        <v>G</v>
      </c>
      <c r="U146" s="93" t="str">
        <f ca="1" t="shared" si="55"/>
        <v>C2</v>
      </c>
    </row>
    <row r="147" spans="1:21" s="81" customFormat="1" ht="30" customHeight="1">
      <c r="A147" s="69" t="s">
        <v>135</v>
      </c>
      <c r="B147" s="59" t="s">
        <v>29</v>
      </c>
      <c r="C147" s="60" t="s">
        <v>272</v>
      </c>
      <c r="D147" s="61" t="s">
        <v>1</v>
      </c>
      <c r="E147" s="62" t="s">
        <v>49</v>
      </c>
      <c r="F147" s="63">
        <v>4</v>
      </c>
      <c r="G147" s="64"/>
      <c r="H147" s="65">
        <f>ROUND(G147*F147,2)</f>
        <v>0</v>
      </c>
      <c r="I147" s="74" t="s">
        <v>136</v>
      </c>
      <c r="J147" s="75">
        <f ca="1" t="shared" si="57"/>
      </c>
      <c r="K147" s="76" t="str">
        <f t="shared" si="58"/>
        <v>B127rBarrier Separatem</v>
      </c>
      <c r="L147" s="77" t="e">
        <f>MATCH(K147,#REF!,0)</f>
        <v>#REF!</v>
      </c>
      <c r="M147" s="78" t="str">
        <f ca="1" t="shared" si="59"/>
        <v>F0</v>
      </c>
      <c r="N147" s="78" t="str">
        <f ca="1" t="shared" si="60"/>
        <v>C2</v>
      </c>
      <c r="O147" s="78" t="str">
        <f ca="1" t="shared" si="61"/>
        <v>C2</v>
      </c>
      <c r="P147" s="92">
        <f ca="1" t="shared" si="52"/>
      </c>
      <c r="Q147" s="76" t="str">
        <f t="shared" si="56"/>
        <v>B127rBarrier Separatem</v>
      </c>
      <c r="R147" s="77" t="e">
        <f>MATCH(Q147,'[2]Pay Items'!$K$1:$K$505,0)</f>
        <v>#N/A</v>
      </c>
      <c r="S147" s="93" t="str">
        <f ca="1" t="shared" si="53"/>
        <v>F0</v>
      </c>
      <c r="T147" s="93" t="str">
        <f ca="1" t="shared" si="54"/>
        <v>C2</v>
      </c>
      <c r="U147" s="93" t="str">
        <f ca="1" t="shared" si="55"/>
        <v>C2</v>
      </c>
    </row>
    <row r="148" spans="1:21" s="81" customFormat="1" ht="30" customHeight="1">
      <c r="A148" s="69" t="s">
        <v>221</v>
      </c>
      <c r="B148" s="59" t="s">
        <v>36</v>
      </c>
      <c r="C148" s="60" t="s">
        <v>222</v>
      </c>
      <c r="D148" s="61" t="s">
        <v>1</v>
      </c>
      <c r="E148" s="62" t="s">
        <v>49</v>
      </c>
      <c r="F148" s="63">
        <v>16</v>
      </c>
      <c r="G148" s="64"/>
      <c r="H148" s="65">
        <f>ROUND(G148*F148,2)</f>
        <v>0</v>
      </c>
      <c r="I148" s="74"/>
      <c r="J148" s="75">
        <f ca="1" t="shared" si="57"/>
      </c>
      <c r="K148" s="76" t="str">
        <f t="shared" si="58"/>
        <v>B132rCurb Rampm</v>
      </c>
      <c r="L148" s="77" t="e">
        <f>MATCH(K148,#REF!,0)</f>
        <v>#REF!</v>
      </c>
      <c r="M148" s="78" t="str">
        <f ca="1" t="shared" si="59"/>
        <v>F0</v>
      </c>
      <c r="N148" s="78" t="str">
        <f ca="1" t="shared" si="60"/>
        <v>C2</v>
      </c>
      <c r="O148" s="78" t="str">
        <f ca="1" t="shared" si="61"/>
        <v>C2</v>
      </c>
      <c r="P148" s="92">
        <f ca="1" t="shared" si="52"/>
      </c>
      <c r="Q148" s="76" t="str">
        <f t="shared" si="56"/>
        <v>B132rCurb Rampm</v>
      </c>
      <c r="R148" s="77">
        <f>MATCH(Q148,'[2]Pay Items'!$K$1:$K$505,0)</f>
        <v>190</v>
      </c>
      <c r="S148" s="93" t="str">
        <f ca="1" t="shared" si="53"/>
        <v>F0</v>
      </c>
      <c r="T148" s="93" t="str">
        <f ca="1" t="shared" si="54"/>
        <v>C2</v>
      </c>
      <c r="U148" s="93" t="str">
        <f ca="1" t="shared" si="55"/>
        <v>C2</v>
      </c>
    </row>
    <row r="149" spans="1:21" s="81" customFormat="1" ht="43.5" customHeight="1">
      <c r="A149" s="69" t="s">
        <v>52</v>
      </c>
      <c r="B149" s="73" t="s">
        <v>169</v>
      </c>
      <c r="C149" s="60" t="s">
        <v>53</v>
      </c>
      <c r="D149" s="61" t="s">
        <v>139</v>
      </c>
      <c r="E149" s="62" t="s">
        <v>28</v>
      </c>
      <c r="F149" s="63">
        <v>16</v>
      </c>
      <c r="G149" s="64"/>
      <c r="H149" s="65">
        <f>ROUND(G149*F149,2)</f>
        <v>0</v>
      </c>
      <c r="I149" s="74"/>
      <c r="J149" s="75">
        <f ca="1" t="shared" si="57"/>
      </c>
      <c r="K149" s="76" t="str">
        <f t="shared" si="58"/>
        <v>B189Regrading Existing Interlocking Paving StonesCW 3330-R5m²</v>
      </c>
      <c r="L149" s="77" t="e">
        <f>MATCH(K149,#REF!,0)</f>
        <v>#REF!</v>
      </c>
      <c r="M149" s="78" t="str">
        <f ca="1" t="shared" si="59"/>
        <v>F0</v>
      </c>
      <c r="N149" s="78" t="str">
        <f ca="1" t="shared" si="60"/>
        <v>C2</v>
      </c>
      <c r="O149" s="78" t="str">
        <f ca="1" t="shared" si="61"/>
        <v>C2</v>
      </c>
      <c r="P149" s="92">
        <f ca="1" t="shared" si="52"/>
      </c>
      <c r="Q149" s="76" t="str">
        <f t="shared" si="56"/>
        <v>B189Regrading Existing Interlocking Paving StonesCW 3330-R5m²</v>
      </c>
      <c r="R149" s="77">
        <f>MATCH(Q149,'[2]Pay Items'!$K$1:$K$505,0)</f>
        <v>257</v>
      </c>
      <c r="S149" s="93" t="str">
        <f ca="1" t="shared" si="53"/>
        <v>F0</v>
      </c>
      <c r="T149" s="93" t="str">
        <f ca="1" t="shared" si="54"/>
        <v>C2</v>
      </c>
      <c r="U149" s="93" t="str">
        <f ca="1" t="shared" si="55"/>
        <v>C2</v>
      </c>
    </row>
    <row r="150" spans="1:21" s="68" customFormat="1" ht="30" customHeight="1">
      <c r="A150" s="69" t="s">
        <v>147</v>
      </c>
      <c r="B150" s="73" t="s">
        <v>328</v>
      </c>
      <c r="C150" s="60" t="s">
        <v>148</v>
      </c>
      <c r="D150" s="61" t="s">
        <v>281</v>
      </c>
      <c r="E150" s="62"/>
      <c r="F150" s="67"/>
      <c r="G150" s="82"/>
      <c r="H150" s="65"/>
      <c r="I150" s="74"/>
      <c r="J150" s="92" t="str">
        <f ca="1" t="shared" si="57"/>
        <v>LOCKED</v>
      </c>
      <c r="K150" s="76" t="str">
        <f t="shared" si="58"/>
        <v>B219Detectable Warning Surface TilesE12</v>
      </c>
      <c r="L150" s="77" t="e">
        <f>MATCH(K150,'[1]Pay Items - Revisions from 2011'!$K$1:$K$502,0)</f>
        <v>#N/A</v>
      </c>
      <c r="M150" s="93" t="str">
        <f ca="1" t="shared" si="59"/>
        <v>F0</v>
      </c>
      <c r="N150" s="93" t="str">
        <f ca="1" t="shared" si="60"/>
        <v>G</v>
      </c>
      <c r="O150" s="93" t="str">
        <f ca="1" t="shared" si="61"/>
        <v>C2</v>
      </c>
      <c r="P150" s="92" t="str">
        <f ca="1" t="shared" si="52"/>
        <v>LOCKED</v>
      </c>
      <c r="Q150" s="76" t="str">
        <f t="shared" si="56"/>
        <v>B219Detectable Warning Surface Tiles</v>
      </c>
      <c r="R150" s="77">
        <f>MATCH(Q150,'[2]Pay Items'!$K$1:$K$505,0)</f>
        <v>278</v>
      </c>
      <c r="S150" s="93" t="str">
        <f ca="1" t="shared" si="53"/>
        <v>F0</v>
      </c>
      <c r="T150" s="93" t="str">
        <f ca="1" t="shared" si="54"/>
        <v>G</v>
      </c>
      <c r="U150" s="93" t="str">
        <f ca="1" t="shared" si="55"/>
        <v>C2</v>
      </c>
    </row>
    <row r="151" spans="1:21" s="68" customFormat="1" ht="30" customHeight="1">
      <c r="A151" s="69" t="s">
        <v>149</v>
      </c>
      <c r="B151" s="59" t="s">
        <v>29</v>
      </c>
      <c r="C151" s="60" t="s">
        <v>150</v>
      </c>
      <c r="D151" s="83"/>
      <c r="E151" s="62" t="s">
        <v>35</v>
      </c>
      <c r="F151" s="67">
        <v>6</v>
      </c>
      <c r="G151" s="64"/>
      <c r="H151" s="65">
        <f>ROUND(G151*F151,2)</f>
        <v>0</v>
      </c>
      <c r="I151" s="74"/>
      <c r="J151" s="92">
        <f ca="1" t="shared" si="57"/>
      </c>
      <c r="K151" s="76" t="str">
        <f t="shared" si="58"/>
        <v>B221610 mm X 1220 mmeach</v>
      </c>
      <c r="L151" s="77">
        <f>MATCH(K151,'[1]Pay Items - Revisions from 2011'!$K$1:$K$502,0)</f>
        <v>280</v>
      </c>
      <c r="M151" s="93" t="str">
        <f ca="1" t="shared" si="59"/>
        <v>F0</v>
      </c>
      <c r="N151" s="93" t="str">
        <f ca="1" t="shared" si="60"/>
        <v>C2</v>
      </c>
      <c r="O151" s="93" t="str">
        <f ca="1" t="shared" si="61"/>
        <v>C2</v>
      </c>
      <c r="P151" s="92">
        <f ca="1" t="shared" si="52"/>
      </c>
      <c r="Q151" s="76" t="str">
        <f t="shared" si="56"/>
        <v>B221610 mm X 1220 mmeach</v>
      </c>
      <c r="R151" s="77">
        <f>MATCH(Q151,'[2]Pay Items'!$K$1:$K$505,0)</f>
        <v>280</v>
      </c>
      <c r="S151" s="93" t="str">
        <f ca="1" t="shared" si="53"/>
        <v>F0</v>
      </c>
      <c r="T151" s="93" t="str">
        <f ca="1" t="shared" si="54"/>
        <v>C2</v>
      </c>
      <c r="U151" s="93" t="str">
        <f ca="1" t="shared" si="55"/>
        <v>C2</v>
      </c>
    </row>
    <row r="152" spans="1:21" ht="36" customHeight="1">
      <c r="A152" s="21"/>
      <c r="B152" s="7"/>
      <c r="C152" s="36" t="s">
        <v>18</v>
      </c>
      <c r="D152" s="11"/>
      <c r="E152" s="9"/>
      <c r="F152" s="9"/>
      <c r="G152" s="21"/>
      <c r="H152" s="24"/>
      <c r="P152" s="92" t="str">
        <f ca="1" t="shared" si="52"/>
        <v>LOCKED</v>
      </c>
      <c r="Q152" s="76" t="str">
        <f t="shared" si="56"/>
        <v>ROADWORKS - NEW CONSTRUCTION</v>
      </c>
      <c r="R152" s="77" t="e">
        <f>MATCH(Q152,'[2]Pay Items'!$K$1:$K$505,0)</f>
        <v>#N/A</v>
      </c>
      <c r="S152" s="93" t="str">
        <f ca="1" t="shared" si="53"/>
        <v>G</v>
      </c>
      <c r="T152" s="93" t="str">
        <f ca="1" t="shared" si="54"/>
        <v>C2</v>
      </c>
      <c r="U152" s="93" t="str">
        <f ca="1" t="shared" si="55"/>
        <v>C2</v>
      </c>
    </row>
    <row r="153" spans="1:21" s="79" customFormat="1" ht="43.5" customHeight="1">
      <c r="A153" s="71" t="s">
        <v>55</v>
      </c>
      <c r="B153" s="73" t="s">
        <v>329</v>
      </c>
      <c r="C153" s="60" t="s">
        <v>56</v>
      </c>
      <c r="D153" s="61" t="s">
        <v>151</v>
      </c>
      <c r="E153" s="62"/>
      <c r="F153" s="67"/>
      <c r="G153" s="82"/>
      <c r="H153" s="70"/>
      <c r="I153" s="74"/>
      <c r="J153" s="75" t="str">
        <f aca="true" ca="1" t="shared" si="62" ref="J153:J159">IF(CELL("protect",$G153)=1,"LOCKED","")</f>
        <v>LOCKED</v>
      </c>
      <c r="K153" s="76" t="str">
        <f aca="true" t="shared" si="63" ref="K153:K159">CLEAN(CONCATENATE(TRIM($A153),TRIM($C153),TRIM($D153),TRIM($E153)))</f>
        <v>C001Concrete Pavements, Median Slabs, Bull-noses, and Safety MediansCW 3310-R14</v>
      </c>
      <c r="L153" s="77" t="e">
        <f>MATCH(K153,#REF!,0)</f>
        <v>#REF!</v>
      </c>
      <c r="M153" s="78" t="str">
        <f aca="true" ca="1" t="shared" si="64" ref="M153:M159">CELL("format",$F153)</f>
        <v>F0</v>
      </c>
      <c r="N153" s="78" t="str">
        <f aca="true" ca="1" t="shared" si="65" ref="N153:N159">CELL("format",$G153)</f>
        <v>G</v>
      </c>
      <c r="O153" s="78" t="str">
        <f aca="true" ca="1" t="shared" si="66" ref="O153:O159">CELL("format",$H153)</f>
        <v>C2</v>
      </c>
      <c r="P153" s="92" t="str">
        <f ca="1" t="shared" si="52"/>
        <v>LOCKED</v>
      </c>
      <c r="Q153" s="76" t="str">
        <f t="shared" si="56"/>
        <v>C001Concrete Pavements, Median Slabs, Bull-noses, and Safety MediansCW 3310-R14</v>
      </c>
      <c r="R153" s="77">
        <f>MATCH(Q153,'[2]Pay Items'!$K$1:$K$505,0)</f>
        <v>283</v>
      </c>
      <c r="S153" s="93" t="str">
        <f ca="1" t="shared" si="53"/>
        <v>F0</v>
      </c>
      <c r="T153" s="93" t="str">
        <f ca="1" t="shared" si="54"/>
        <v>G</v>
      </c>
      <c r="U153" s="93" t="str">
        <f ca="1" t="shared" si="55"/>
        <v>C2</v>
      </c>
    </row>
    <row r="154" spans="1:21" s="79" customFormat="1" ht="43.5" customHeight="1">
      <c r="A154" s="71" t="s">
        <v>152</v>
      </c>
      <c r="B154" s="59" t="s">
        <v>29</v>
      </c>
      <c r="C154" s="60" t="s">
        <v>153</v>
      </c>
      <c r="D154" s="61" t="s">
        <v>1</v>
      </c>
      <c r="E154" s="62" t="s">
        <v>28</v>
      </c>
      <c r="F154" s="67">
        <v>15</v>
      </c>
      <c r="G154" s="64"/>
      <c r="H154" s="65">
        <f>ROUND(G154*F154,2)</f>
        <v>0</v>
      </c>
      <c r="I154" s="74" t="s">
        <v>154</v>
      </c>
      <c r="J154" s="75">
        <f ca="1" t="shared" si="62"/>
      </c>
      <c r="K154" s="76" t="str">
        <f t="shared" si="63"/>
        <v>C004Construction of 250 mm Concrete Pavement (Plain-Dowelled)m²</v>
      </c>
      <c r="L154" s="77" t="e">
        <f>MATCH(K154,#REF!,0)</f>
        <v>#REF!</v>
      </c>
      <c r="M154" s="78" t="str">
        <f ca="1" t="shared" si="64"/>
        <v>F0</v>
      </c>
      <c r="N154" s="78" t="str">
        <f ca="1" t="shared" si="65"/>
        <v>C2</v>
      </c>
      <c r="O154" s="78" t="str">
        <f ca="1" t="shared" si="66"/>
        <v>C2</v>
      </c>
      <c r="P154" s="92">
        <f ca="1" t="shared" si="52"/>
      </c>
      <c r="Q154" s="76" t="str">
        <f t="shared" si="56"/>
        <v>C004Construction of 250 mm Concrete Pavement (Plain-Dowelled)m²</v>
      </c>
      <c r="R154" s="77">
        <f>MATCH(Q154,'[2]Pay Items'!$K$1:$K$505,0)</f>
        <v>286</v>
      </c>
      <c r="S154" s="93" t="str">
        <f ca="1" t="shared" si="53"/>
        <v>F0</v>
      </c>
      <c r="T154" s="93" t="str">
        <f ca="1" t="shared" si="54"/>
        <v>C2</v>
      </c>
      <c r="U154" s="93" t="str">
        <f ca="1" t="shared" si="55"/>
        <v>C2</v>
      </c>
    </row>
    <row r="155" spans="1:21" s="79" customFormat="1" ht="43.5" customHeight="1">
      <c r="A155" s="71" t="s">
        <v>236</v>
      </c>
      <c r="B155" s="59" t="s">
        <v>36</v>
      </c>
      <c r="C155" s="60" t="s">
        <v>237</v>
      </c>
      <c r="D155" s="61" t="s">
        <v>238</v>
      </c>
      <c r="E155" s="62" t="s">
        <v>28</v>
      </c>
      <c r="F155" s="67">
        <v>50</v>
      </c>
      <c r="G155" s="64"/>
      <c r="H155" s="65">
        <f>ROUND(G155*F155,2)</f>
        <v>0</v>
      </c>
      <c r="I155" s="89"/>
      <c r="J155" s="75">
        <f ca="1" t="shared" si="62"/>
      </c>
      <c r="K155" s="76" t="str">
        <f t="shared" si="63"/>
        <v>C015Construction of Monolithic Concrete Median SlabsSD-226Am²</v>
      </c>
      <c r="L155" s="77" t="e">
        <f>MATCH(K155,#REF!,0)</f>
        <v>#REF!</v>
      </c>
      <c r="M155" s="78" t="str">
        <f ca="1" t="shared" si="64"/>
        <v>F0</v>
      </c>
      <c r="N155" s="78" t="str">
        <f ca="1" t="shared" si="65"/>
        <v>C2</v>
      </c>
      <c r="O155" s="78" t="str">
        <f ca="1" t="shared" si="66"/>
        <v>C2</v>
      </c>
      <c r="P155" s="92">
        <f ca="1" t="shared" si="52"/>
      </c>
      <c r="Q155" s="76" t="str">
        <f t="shared" si="56"/>
        <v>C015Construction of Monolithic Concrete Median SlabsSD-226Am²</v>
      </c>
      <c r="R155" s="77">
        <f>MATCH(Q155,'[2]Pay Items'!$K$1:$K$505,0)</f>
        <v>297</v>
      </c>
      <c r="S155" s="93" t="str">
        <f ca="1" t="shared" si="53"/>
        <v>F0</v>
      </c>
      <c r="T155" s="93" t="str">
        <f ca="1" t="shared" si="54"/>
        <v>C2</v>
      </c>
      <c r="U155" s="93" t="str">
        <f ca="1" t="shared" si="55"/>
        <v>C2</v>
      </c>
    </row>
    <row r="156" spans="1:21" s="79" customFormat="1" ht="43.5" customHeight="1">
      <c r="A156" s="71" t="s">
        <v>239</v>
      </c>
      <c r="B156" s="59" t="s">
        <v>50</v>
      </c>
      <c r="C156" s="60" t="s">
        <v>240</v>
      </c>
      <c r="D156" s="61" t="s">
        <v>241</v>
      </c>
      <c r="E156" s="62" t="s">
        <v>28</v>
      </c>
      <c r="F156" s="67">
        <v>8</v>
      </c>
      <c r="G156" s="64"/>
      <c r="H156" s="65">
        <f>ROUND(G156*F156,2)</f>
        <v>0</v>
      </c>
      <c r="I156" s="89"/>
      <c r="J156" s="75">
        <f ca="1" t="shared" si="62"/>
      </c>
      <c r="K156" s="76" t="str">
        <f t="shared" si="63"/>
        <v>C018Construction of Monolithic Concrete Bull-nosesSD-227Cm²</v>
      </c>
      <c r="L156" s="77" t="e">
        <f>MATCH(K156,#REF!,0)</f>
        <v>#REF!</v>
      </c>
      <c r="M156" s="78" t="str">
        <f ca="1" t="shared" si="64"/>
        <v>F0</v>
      </c>
      <c r="N156" s="78" t="str">
        <f ca="1" t="shared" si="65"/>
        <v>C2</v>
      </c>
      <c r="O156" s="78" t="str">
        <f ca="1" t="shared" si="66"/>
        <v>C2</v>
      </c>
      <c r="P156" s="92">
        <f ca="1" t="shared" si="52"/>
      </c>
      <c r="Q156" s="76" t="str">
        <f t="shared" si="56"/>
        <v>C018Construction of Monolithic Concrete Bull-nosesSD-227Cm²</v>
      </c>
      <c r="R156" s="77">
        <f>MATCH(Q156,'[2]Pay Items'!$K$1:$K$505,0)</f>
        <v>300</v>
      </c>
      <c r="S156" s="93" t="str">
        <f ca="1" t="shared" si="53"/>
        <v>F0</v>
      </c>
      <c r="T156" s="93" t="str">
        <f ca="1" t="shared" si="54"/>
        <v>C2</v>
      </c>
      <c r="U156" s="93" t="str">
        <f ca="1" t="shared" si="55"/>
        <v>C2</v>
      </c>
    </row>
    <row r="157" spans="1:21" s="79" customFormat="1" ht="43.5" customHeight="1">
      <c r="A157" s="71" t="s">
        <v>57</v>
      </c>
      <c r="B157" s="73" t="s">
        <v>330</v>
      </c>
      <c r="C157" s="60" t="s">
        <v>58</v>
      </c>
      <c r="D157" s="61" t="s">
        <v>151</v>
      </c>
      <c r="E157" s="62"/>
      <c r="F157" s="67"/>
      <c r="G157" s="82"/>
      <c r="H157" s="70"/>
      <c r="I157" s="74"/>
      <c r="J157" s="75" t="str">
        <f ca="1" t="shared" si="62"/>
        <v>LOCKED</v>
      </c>
      <c r="K157" s="76" t="str">
        <f t="shared" si="63"/>
        <v>C032Concrete Curbs, Curb and Gutter, and Splash StripsCW 3310-R14</v>
      </c>
      <c r="L157" s="77" t="e">
        <f>MATCH(K157,#REF!,0)</f>
        <v>#REF!</v>
      </c>
      <c r="M157" s="78" t="str">
        <f ca="1" t="shared" si="64"/>
        <v>F0</v>
      </c>
      <c r="N157" s="78" t="str">
        <f ca="1" t="shared" si="65"/>
        <v>G</v>
      </c>
      <c r="O157" s="78" t="str">
        <f ca="1" t="shared" si="66"/>
        <v>C2</v>
      </c>
      <c r="P157" s="92" t="str">
        <f ca="1" t="shared" si="52"/>
        <v>LOCKED</v>
      </c>
      <c r="Q157" s="76" t="str">
        <f t="shared" si="56"/>
        <v>C032Concrete Curbs, Curb and Gutter, and Splash StripsCW 3310-R14</v>
      </c>
      <c r="R157" s="77">
        <f>MATCH(Q157,'[2]Pay Items'!$K$1:$K$505,0)</f>
        <v>314</v>
      </c>
      <c r="S157" s="93" t="str">
        <f ca="1" t="shared" si="53"/>
        <v>F0</v>
      </c>
      <c r="T157" s="93" t="str">
        <f ca="1" t="shared" si="54"/>
        <v>G</v>
      </c>
      <c r="U157" s="93" t="str">
        <f ca="1" t="shared" si="55"/>
        <v>C2</v>
      </c>
    </row>
    <row r="158" spans="1:21" s="101" customFormat="1" ht="43.5" customHeight="1">
      <c r="A158" s="71" t="s">
        <v>274</v>
      </c>
      <c r="B158" s="59" t="s">
        <v>29</v>
      </c>
      <c r="C158" s="60" t="s">
        <v>275</v>
      </c>
      <c r="D158" s="61" t="s">
        <v>163</v>
      </c>
      <c r="E158" s="62" t="s">
        <v>49</v>
      </c>
      <c r="F158" s="63">
        <v>14</v>
      </c>
      <c r="G158" s="64"/>
      <c r="H158" s="65">
        <f>ROUND(G158*F158,2)</f>
        <v>0</v>
      </c>
      <c r="I158" s="89" t="s">
        <v>164</v>
      </c>
      <c r="J158" s="75">
        <f ca="1" t="shared" si="62"/>
      </c>
      <c r="K158" s="76" t="str">
        <f t="shared" si="63"/>
        <v>C065Construction of Curb Ramp (10-15 mm ht, Monolithic)SD-229Cm</v>
      </c>
      <c r="L158" s="77" t="e">
        <f>MATCH(K158,#REF!,0)</f>
        <v>#REF!</v>
      </c>
      <c r="M158" s="78" t="str">
        <f ca="1" t="shared" si="64"/>
        <v>F0</v>
      </c>
      <c r="N158" s="78" t="str">
        <f ca="1" t="shared" si="65"/>
        <v>C2</v>
      </c>
      <c r="O158" s="78" t="str">
        <f ca="1" t="shared" si="66"/>
        <v>C2</v>
      </c>
      <c r="P158" s="92">
        <f ca="1" t="shared" si="52"/>
      </c>
      <c r="Q158" s="76" t="str">
        <f t="shared" si="56"/>
        <v>C065Construction of Curb Ramp (10-15 mm ht, Monolithic)SD-229Cm</v>
      </c>
      <c r="R158" s="77">
        <f>MATCH(Q158,'[2]Pay Items'!$K$1:$K$505,0)</f>
        <v>329</v>
      </c>
      <c r="S158" s="93" t="str">
        <f ca="1" t="shared" si="53"/>
        <v>F0</v>
      </c>
      <c r="T158" s="93" t="str">
        <f ca="1" t="shared" si="54"/>
        <v>C2</v>
      </c>
      <c r="U158" s="93" t="str">
        <f ca="1" t="shared" si="55"/>
        <v>C2</v>
      </c>
    </row>
    <row r="159" spans="1:21" s="79" customFormat="1" ht="43.5" customHeight="1">
      <c r="A159" s="71" t="s">
        <v>89</v>
      </c>
      <c r="B159" s="73" t="s">
        <v>331</v>
      </c>
      <c r="C159" s="60" t="s">
        <v>51</v>
      </c>
      <c r="D159" s="61" t="s">
        <v>151</v>
      </c>
      <c r="E159" s="62" t="s">
        <v>49</v>
      </c>
      <c r="F159" s="67">
        <v>3</v>
      </c>
      <c r="G159" s="64"/>
      <c r="H159" s="65">
        <f>ROUND(G159*F159,2)</f>
        <v>0</v>
      </c>
      <c r="I159" s="74"/>
      <c r="J159" s="75">
        <f ca="1" t="shared" si="62"/>
      </c>
      <c r="K159" s="76" t="str">
        <f t="shared" si="63"/>
        <v>C050Supply and Installation of Dowel AssembliesCW 3310-R14m</v>
      </c>
      <c r="L159" s="77" t="e">
        <f>MATCH(K159,#REF!,0)</f>
        <v>#REF!</v>
      </c>
      <c r="M159" s="78" t="str">
        <f ca="1" t="shared" si="64"/>
        <v>F0</v>
      </c>
      <c r="N159" s="78" t="str">
        <f ca="1" t="shared" si="65"/>
        <v>C2</v>
      </c>
      <c r="O159" s="78" t="str">
        <f ca="1" t="shared" si="66"/>
        <v>C2</v>
      </c>
      <c r="P159" s="92">
        <f ca="1" t="shared" si="52"/>
      </c>
      <c r="Q159" s="76" t="str">
        <f t="shared" si="56"/>
        <v>C050Supply and Installation of Dowel AssembliesCW 3310-R14m</v>
      </c>
      <c r="R159" s="77">
        <f>MATCH(Q159,'[2]Pay Items'!$K$1:$K$505,0)</f>
        <v>336</v>
      </c>
      <c r="S159" s="93" t="str">
        <f ca="1" t="shared" si="53"/>
        <v>F0</v>
      </c>
      <c r="T159" s="93" t="str">
        <f ca="1" t="shared" si="54"/>
        <v>C2</v>
      </c>
      <c r="U159" s="93" t="str">
        <f ca="1" t="shared" si="55"/>
        <v>C2</v>
      </c>
    </row>
    <row r="160" spans="1:21" s="44" customFormat="1" ht="30" customHeight="1" thickBot="1">
      <c r="A160" s="45"/>
      <c r="B160" s="40" t="str">
        <f>B128</f>
        <v>C</v>
      </c>
      <c r="C160" s="119" t="str">
        <f>C128</f>
        <v>Langside Street at Portage Avenue Intersection Improvement</v>
      </c>
      <c r="D160" s="120"/>
      <c r="E160" s="120"/>
      <c r="F160" s="121"/>
      <c r="G160" s="45" t="s">
        <v>14</v>
      </c>
      <c r="H160" s="45">
        <f>SUM(H128:H159)</f>
        <v>0</v>
      </c>
      <c r="P160" s="92" t="str">
        <f ca="1" t="shared" si="52"/>
        <v>LOCKED</v>
      </c>
      <c r="Q160" s="76" t="str">
        <f t="shared" si="56"/>
        <v>Langside Street at Portage Avenue Intersection Improvement</v>
      </c>
      <c r="R160" s="77" t="e">
        <f>MATCH(Q160,'[2]Pay Items'!$K$1:$K$505,0)</f>
        <v>#N/A</v>
      </c>
      <c r="S160" s="93" t="str">
        <f ca="1" t="shared" si="53"/>
        <v>G</v>
      </c>
      <c r="T160" s="93" t="str">
        <f ca="1" t="shared" si="54"/>
        <v>C2</v>
      </c>
      <c r="U160" s="93" t="str">
        <f ca="1" t="shared" si="55"/>
        <v>C2</v>
      </c>
    </row>
    <row r="161" spans="1:21" ht="36" customHeight="1" thickTop="1">
      <c r="A161" s="57"/>
      <c r="B161" s="12"/>
      <c r="C161" s="18" t="s">
        <v>15</v>
      </c>
      <c r="D161" s="27"/>
      <c r="E161" s="1"/>
      <c r="F161" s="1"/>
      <c r="H161" s="28"/>
      <c r="P161" s="92" t="str">
        <f ca="1" t="shared" si="52"/>
        <v>LOCKED</v>
      </c>
      <c r="Q161" s="76" t="str">
        <f t="shared" si="56"/>
        <v>SUMMARY</v>
      </c>
      <c r="R161" s="77" t="e">
        <f>MATCH(Q161,'[2]Pay Items'!$K$1:$K$505,0)</f>
        <v>#N/A</v>
      </c>
      <c r="S161" s="93" t="str">
        <f ca="1" t="shared" si="53"/>
        <v>G</v>
      </c>
      <c r="T161" s="93" t="str">
        <f ca="1" t="shared" si="54"/>
        <v>G</v>
      </c>
      <c r="U161" s="93" t="str">
        <f ca="1" t="shared" si="55"/>
        <v>G</v>
      </c>
    </row>
    <row r="162" spans="1:21" ht="30" customHeight="1" thickBot="1">
      <c r="A162" s="22"/>
      <c r="B162" s="40" t="str">
        <f>B6</f>
        <v>A</v>
      </c>
      <c r="C162" s="122" t="str">
        <f>C6</f>
        <v>Furby Street Reconstruction</v>
      </c>
      <c r="D162" s="120"/>
      <c r="E162" s="120"/>
      <c r="F162" s="121"/>
      <c r="G162" s="22" t="s">
        <v>14</v>
      </c>
      <c r="H162" s="22">
        <f>H89</f>
        <v>0</v>
      </c>
      <c r="P162" s="92" t="str">
        <f ca="1" t="shared" si="52"/>
        <v>LOCKED</v>
      </c>
      <c r="Q162" s="76" t="str">
        <f t="shared" si="56"/>
        <v>Furby Street Reconstruction</v>
      </c>
      <c r="R162" s="77" t="e">
        <f>MATCH(Q162,'[2]Pay Items'!$K$1:$K$505,0)</f>
        <v>#N/A</v>
      </c>
      <c r="S162" s="93" t="str">
        <f ca="1" t="shared" si="53"/>
        <v>G</v>
      </c>
      <c r="T162" s="93" t="str">
        <f ca="1" t="shared" si="54"/>
        <v>C2</v>
      </c>
      <c r="U162" s="93" t="str">
        <f ca="1" t="shared" si="55"/>
        <v>C2</v>
      </c>
    </row>
    <row r="163" spans="1:21" ht="30" customHeight="1" thickBot="1" thickTop="1">
      <c r="A163" s="22"/>
      <c r="B163" s="40" t="str">
        <f>B90</f>
        <v>B</v>
      </c>
      <c r="C163" s="123" t="str">
        <f>C90</f>
        <v>Langside Street at Furby Place Intersection Improvement</v>
      </c>
      <c r="D163" s="124"/>
      <c r="E163" s="124"/>
      <c r="F163" s="125"/>
      <c r="G163" s="22" t="s">
        <v>14</v>
      </c>
      <c r="H163" s="22">
        <f>H127</f>
        <v>0</v>
      </c>
      <c r="P163" s="92" t="str">
        <f ca="1" t="shared" si="52"/>
        <v>LOCKED</v>
      </c>
      <c r="Q163" s="76" t="str">
        <f t="shared" si="56"/>
        <v>Langside Street at Furby Place Intersection Improvement</v>
      </c>
      <c r="R163" s="77" t="e">
        <f>MATCH(Q163,'[2]Pay Items'!$K$1:$K$505,0)</f>
        <v>#N/A</v>
      </c>
      <c r="S163" s="93" t="str">
        <f ca="1" t="shared" si="53"/>
        <v>G</v>
      </c>
      <c r="T163" s="93" t="str">
        <f ca="1" t="shared" si="54"/>
        <v>C2</v>
      </c>
      <c r="U163" s="93" t="str">
        <f ca="1" t="shared" si="55"/>
        <v>C2</v>
      </c>
    </row>
    <row r="164" spans="1:21" ht="30" customHeight="1" thickBot="1" thickTop="1">
      <c r="A164" s="22"/>
      <c r="B164" s="40" t="str">
        <f>B128</f>
        <v>C</v>
      </c>
      <c r="C164" s="123" t="str">
        <f>C128</f>
        <v>Langside Street at Portage Avenue Intersection Improvement</v>
      </c>
      <c r="D164" s="124"/>
      <c r="E164" s="124"/>
      <c r="F164" s="125"/>
      <c r="G164" s="22" t="s">
        <v>14</v>
      </c>
      <c r="H164" s="22">
        <f>H160</f>
        <v>0</v>
      </c>
      <c r="P164" s="92" t="str">
        <f ca="1" t="shared" si="52"/>
        <v>LOCKED</v>
      </c>
      <c r="Q164" s="76" t="str">
        <f t="shared" si="56"/>
        <v>Langside Street at Portage Avenue Intersection Improvement</v>
      </c>
      <c r="R164" s="77" t="e">
        <f>MATCH(Q164,'[2]Pay Items'!$K$1:$K$505,0)</f>
        <v>#N/A</v>
      </c>
      <c r="S164" s="93" t="str">
        <f ca="1" t="shared" si="53"/>
        <v>G</v>
      </c>
      <c r="T164" s="93" t="str">
        <f ca="1" t="shared" si="54"/>
        <v>C2</v>
      </c>
      <c r="U164" s="93" t="str">
        <f ca="1" t="shared" si="55"/>
        <v>C2</v>
      </c>
    </row>
    <row r="165" spans="1:21" s="39" customFormat="1" ht="37.5" customHeight="1" thickTop="1">
      <c r="A165" s="21"/>
      <c r="B165" s="114" t="s">
        <v>26</v>
      </c>
      <c r="C165" s="115"/>
      <c r="D165" s="115"/>
      <c r="E165" s="115"/>
      <c r="F165" s="115"/>
      <c r="G165" s="126">
        <f>SUM(H162:H164)</f>
        <v>0</v>
      </c>
      <c r="H165" s="127"/>
      <c r="P165" s="92" t="str">
        <f ca="1" t="shared" si="52"/>
        <v>LOCKED</v>
      </c>
      <c r="Q165" s="76">
        <f t="shared" si="56"/>
      </c>
      <c r="R165" s="77" t="e">
        <f>MATCH(Q165,'[2]Pay Items'!$K$1:$K$505,0)</f>
        <v>#N/A</v>
      </c>
      <c r="S165" s="93" t="str">
        <f ca="1" t="shared" si="53"/>
        <v>G</v>
      </c>
      <c r="T165" s="93" t="str">
        <f ca="1" t="shared" si="54"/>
        <v>C2</v>
      </c>
      <c r="U165" s="93" t="str">
        <f ca="1" t="shared" si="55"/>
        <v>G</v>
      </c>
    </row>
    <row r="166" spans="1:21" ht="37.5" customHeight="1">
      <c r="A166" s="21"/>
      <c r="B166" s="107" t="s">
        <v>24</v>
      </c>
      <c r="C166" s="108"/>
      <c r="D166" s="108"/>
      <c r="E166" s="108"/>
      <c r="F166" s="108"/>
      <c r="G166" s="108"/>
      <c r="H166" s="109"/>
      <c r="P166" s="92" t="str">
        <f ca="1" t="shared" si="52"/>
        <v>LOCKED</v>
      </c>
      <c r="Q166" s="76">
        <f t="shared" si="56"/>
      </c>
      <c r="R166" s="77" t="e">
        <f>MATCH(Q166,'[2]Pay Items'!$K$1:$K$505,0)</f>
        <v>#N/A</v>
      </c>
      <c r="S166" s="93" t="str">
        <f ca="1" t="shared" si="53"/>
        <v>G</v>
      </c>
      <c r="T166" s="93" t="str">
        <f ca="1" t="shared" si="54"/>
        <v>G</v>
      </c>
      <c r="U166" s="93" t="str">
        <f ca="1" t="shared" si="55"/>
        <v>G</v>
      </c>
    </row>
    <row r="167" spans="1:21" ht="37.5" customHeight="1">
      <c r="A167" s="21"/>
      <c r="B167" s="110" t="s">
        <v>25</v>
      </c>
      <c r="C167" s="108"/>
      <c r="D167" s="108"/>
      <c r="E167" s="108"/>
      <c r="F167" s="108"/>
      <c r="G167" s="108"/>
      <c r="H167" s="109"/>
      <c r="P167" s="92" t="str">
        <f ca="1" t="shared" si="52"/>
        <v>LOCKED</v>
      </c>
      <c r="Q167" s="76">
        <f t="shared" si="56"/>
      </c>
      <c r="R167" s="77" t="e">
        <f>MATCH(Q167,'[2]Pay Items'!$K$1:$K$505,0)</f>
        <v>#N/A</v>
      </c>
      <c r="S167" s="93" t="str">
        <f ca="1" t="shared" si="53"/>
        <v>G</v>
      </c>
      <c r="T167" s="93" t="str">
        <f ca="1" t="shared" si="54"/>
        <v>G</v>
      </c>
      <c r="U167" s="93" t="str">
        <f ca="1" t="shared" si="55"/>
        <v>G</v>
      </c>
    </row>
    <row r="168" spans="1:21" ht="15.75" customHeight="1">
      <c r="A168" s="58"/>
      <c r="B168" s="53"/>
      <c r="C168" s="54"/>
      <c r="D168" s="55"/>
      <c r="E168" s="54"/>
      <c r="F168" s="54"/>
      <c r="G168" s="29"/>
      <c r="H168" s="30"/>
      <c r="P168" s="92" t="str">
        <f ca="1" t="shared" si="52"/>
        <v>LOCKED</v>
      </c>
      <c r="Q168" s="76">
        <f t="shared" si="56"/>
      </c>
      <c r="R168" s="77" t="e">
        <f>MATCH(Q168,'[2]Pay Items'!$K$1:$K$505,0)</f>
        <v>#N/A</v>
      </c>
      <c r="S168" s="93" t="str">
        <f ca="1" t="shared" si="53"/>
        <v>G</v>
      </c>
      <c r="T168" s="93" t="str">
        <f ca="1" t="shared" si="54"/>
        <v>C2</v>
      </c>
      <c r="U168" s="93" t="str">
        <f ca="1" t="shared" si="55"/>
        <v>G</v>
      </c>
    </row>
  </sheetData>
  <sheetProtection password="C58F" sheet="1" objects="1" scenarios="1" selectLockedCells="1"/>
  <mergeCells count="13">
    <mergeCell ref="C163:F163"/>
    <mergeCell ref="C164:F164"/>
    <mergeCell ref="G165:H165"/>
    <mergeCell ref="B166:H166"/>
    <mergeCell ref="B167:H167"/>
    <mergeCell ref="C6:F6"/>
    <mergeCell ref="B165:F165"/>
    <mergeCell ref="C90:F90"/>
    <mergeCell ref="C89:F89"/>
    <mergeCell ref="C127:F127"/>
    <mergeCell ref="C128:F128"/>
    <mergeCell ref="C160:F160"/>
    <mergeCell ref="C162:F162"/>
  </mergeCells>
  <conditionalFormatting sqref="D102:D103 D144:D145 D80:D87 D8:D78">
    <cfRule type="cellIs" priority="325" dxfId="261" operator="equal" stopIfTrue="1">
      <formula>"CW 2130-R11"</formula>
    </cfRule>
    <cfRule type="cellIs" priority="326" dxfId="261" operator="equal" stopIfTrue="1">
      <formula>"CW 3120-R2"</formula>
    </cfRule>
    <cfRule type="cellIs" priority="327" dxfId="261" operator="equal" stopIfTrue="1">
      <formula>"CW 3240-R7"</formula>
    </cfRule>
  </conditionalFormatting>
  <conditionalFormatting sqref="D10">
    <cfRule type="cellIs" priority="322" dxfId="261" operator="equal" stopIfTrue="1">
      <formula>"CW 2130-R11"</formula>
    </cfRule>
    <cfRule type="cellIs" priority="323" dxfId="261" operator="equal" stopIfTrue="1">
      <formula>"CW 3120-R2"</formula>
    </cfRule>
    <cfRule type="cellIs" priority="324" dxfId="261" operator="equal" stopIfTrue="1">
      <formula>"CW 3240-R7"</formula>
    </cfRule>
  </conditionalFormatting>
  <conditionalFormatting sqref="D11">
    <cfRule type="cellIs" priority="319" dxfId="261" operator="equal" stopIfTrue="1">
      <formula>"CW 2130-R11"</formula>
    </cfRule>
    <cfRule type="cellIs" priority="320" dxfId="261" operator="equal" stopIfTrue="1">
      <formula>"CW 3120-R2"</formula>
    </cfRule>
    <cfRule type="cellIs" priority="321" dxfId="261" operator="equal" stopIfTrue="1">
      <formula>"CW 3240-R7"</formula>
    </cfRule>
  </conditionalFormatting>
  <conditionalFormatting sqref="D12">
    <cfRule type="cellIs" priority="316" dxfId="261" operator="equal" stopIfTrue="1">
      <formula>"CW 2130-R11"</formula>
    </cfRule>
    <cfRule type="cellIs" priority="317" dxfId="261" operator="equal" stopIfTrue="1">
      <formula>"CW 3120-R2"</formula>
    </cfRule>
    <cfRule type="cellIs" priority="318" dxfId="261" operator="equal" stopIfTrue="1">
      <formula>"CW 3240-R7"</formula>
    </cfRule>
  </conditionalFormatting>
  <conditionalFormatting sqref="D14:D15">
    <cfRule type="cellIs" priority="313" dxfId="261" operator="equal" stopIfTrue="1">
      <formula>"CW 2130-R11"</formula>
    </cfRule>
    <cfRule type="cellIs" priority="314" dxfId="261" operator="equal" stopIfTrue="1">
      <formula>"CW 3120-R2"</formula>
    </cfRule>
    <cfRule type="cellIs" priority="315" dxfId="261" operator="equal" stopIfTrue="1">
      <formula>"CW 3240-R7"</formula>
    </cfRule>
  </conditionalFormatting>
  <conditionalFormatting sqref="D13">
    <cfRule type="cellIs" priority="310" dxfId="261" operator="equal" stopIfTrue="1">
      <formula>"CW 2130-R11"</formula>
    </cfRule>
    <cfRule type="cellIs" priority="311" dxfId="261" operator="equal" stopIfTrue="1">
      <formula>"CW 3120-R2"</formula>
    </cfRule>
    <cfRule type="cellIs" priority="312" dxfId="261" operator="equal" stopIfTrue="1">
      <formula>"CW 3240-R7"</formula>
    </cfRule>
  </conditionalFormatting>
  <conditionalFormatting sqref="D17:D18">
    <cfRule type="cellIs" priority="307" dxfId="261" operator="equal" stopIfTrue="1">
      <formula>"CW 2130-R11"</formula>
    </cfRule>
    <cfRule type="cellIs" priority="308" dxfId="261" operator="equal" stopIfTrue="1">
      <formula>"CW 3120-R2"</formula>
    </cfRule>
    <cfRule type="cellIs" priority="309" dxfId="261" operator="equal" stopIfTrue="1">
      <formula>"CW 3240-R7"</formula>
    </cfRule>
  </conditionalFormatting>
  <conditionalFormatting sqref="D22">
    <cfRule type="cellIs" priority="304" dxfId="261" operator="equal" stopIfTrue="1">
      <formula>"CW 2130-R11"</formula>
    </cfRule>
    <cfRule type="cellIs" priority="305" dxfId="261" operator="equal" stopIfTrue="1">
      <formula>"CW 3120-R2"</formula>
    </cfRule>
    <cfRule type="cellIs" priority="306" dxfId="261" operator="equal" stopIfTrue="1">
      <formula>"CW 3240-R7"</formula>
    </cfRule>
  </conditionalFormatting>
  <conditionalFormatting sqref="D23:D24">
    <cfRule type="cellIs" priority="301" dxfId="261" operator="equal" stopIfTrue="1">
      <formula>"CW 2130-R11"</formula>
    </cfRule>
    <cfRule type="cellIs" priority="302" dxfId="261" operator="equal" stopIfTrue="1">
      <formula>"CW 3120-R2"</formula>
    </cfRule>
    <cfRule type="cellIs" priority="303" dxfId="261" operator="equal" stopIfTrue="1">
      <formula>"CW 3240-R7"</formula>
    </cfRule>
  </conditionalFormatting>
  <conditionalFormatting sqref="D19:D21">
    <cfRule type="cellIs" priority="298" dxfId="261" operator="equal" stopIfTrue="1">
      <formula>"CW 2130-R11"</formula>
    </cfRule>
    <cfRule type="cellIs" priority="299" dxfId="261" operator="equal" stopIfTrue="1">
      <formula>"CW 3120-R2"</formula>
    </cfRule>
    <cfRule type="cellIs" priority="300" dxfId="261" operator="equal" stopIfTrue="1">
      <formula>"CW 3240-R7"</formula>
    </cfRule>
  </conditionalFormatting>
  <conditionalFormatting sqref="D25">
    <cfRule type="cellIs" priority="295" dxfId="261" operator="equal" stopIfTrue="1">
      <formula>"CW 2130-R11"</formula>
    </cfRule>
    <cfRule type="cellIs" priority="296" dxfId="261" operator="equal" stopIfTrue="1">
      <formula>"CW 3120-R2"</formula>
    </cfRule>
    <cfRule type="cellIs" priority="297" dxfId="261" operator="equal" stopIfTrue="1">
      <formula>"CW 3240-R7"</formula>
    </cfRule>
  </conditionalFormatting>
  <conditionalFormatting sqref="D26">
    <cfRule type="cellIs" priority="292" dxfId="261" operator="equal" stopIfTrue="1">
      <formula>"CW 2130-R11"</formula>
    </cfRule>
    <cfRule type="cellIs" priority="293" dxfId="261" operator="equal" stopIfTrue="1">
      <formula>"CW 3120-R2"</formula>
    </cfRule>
    <cfRule type="cellIs" priority="294" dxfId="261" operator="equal" stopIfTrue="1">
      <formula>"CW 3240-R7"</formula>
    </cfRule>
  </conditionalFormatting>
  <conditionalFormatting sqref="D30">
    <cfRule type="cellIs" priority="283" dxfId="261" operator="equal" stopIfTrue="1">
      <formula>"CW 2130-R11"</formula>
    </cfRule>
    <cfRule type="cellIs" priority="284" dxfId="261" operator="equal" stopIfTrue="1">
      <formula>"CW 3120-R2"</formula>
    </cfRule>
    <cfRule type="cellIs" priority="285" dxfId="261" operator="equal" stopIfTrue="1">
      <formula>"CW 3240-R7"</formula>
    </cfRule>
  </conditionalFormatting>
  <conditionalFormatting sqref="D31:D32">
    <cfRule type="cellIs" priority="277" dxfId="261" operator="equal" stopIfTrue="1">
      <formula>"CW 2130-R11"</formula>
    </cfRule>
    <cfRule type="cellIs" priority="278" dxfId="261" operator="equal" stopIfTrue="1">
      <formula>"CW 3120-R2"</formula>
    </cfRule>
    <cfRule type="cellIs" priority="279" dxfId="261" operator="equal" stopIfTrue="1">
      <formula>"CW 3240-R7"</formula>
    </cfRule>
  </conditionalFormatting>
  <conditionalFormatting sqref="D33">
    <cfRule type="cellIs" priority="274" dxfId="261" operator="equal" stopIfTrue="1">
      <formula>"CW 2130-R11"</formula>
    </cfRule>
    <cfRule type="cellIs" priority="275" dxfId="261" operator="equal" stopIfTrue="1">
      <formula>"CW 3120-R2"</formula>
    </cfRule>
    <cfRule type="cellIs" priority="276" dxfId="261" operator="equal" stopIfTrue="1">
      <formula>"CW 3240-R7"</formula>
    </cfRule>
  </conditionalFormatting>
  <conditionalFormatting sqref="D34">
    <cfRule type="cellIs" priority="271" dxfId="261" operator="equal" stopIfTrue="1">
      <formula>"CW 2130-R11"</formula>
    </cfRule>
    <cfRule type="cellIs" priority="272" dxfId="261" operator="equal" stopIfTrue="1">
      <formula>"CW 3120-R2"</formula>
    </cfRule>
    <cfRule type="cellIs" priority="273" dxfId="261" operator="equal" stopIfTrue="1">
      <formula>"CW 3240-R7"</formula>
    </cfRule>
  </conditionalFormatting>
  <conditionalFormatting sqref="D40">
    <cfRule type="cellIs" priority="259" dxfId="261" operator="equal" stopIfTrue="1">
      <formula>"CW 2130-R11"</formula>
    </cfRule>
    <cfRule type="cellIs" priority="260" dxfId="261" operator="equal" stopIfTrue="1">
      <formula>"CW 3120-R2"</formula>
    </cfRule>
    <cfRule type="cellIs" priority="261" dxfId="261" operator="equal" stopIfTrue="1">
      <formula>"CW 3240-R7"</formula>
    </cfRule>
  </conditionalFormatting>
  <conditionalFormatting sqref="D41">
    <cfRule type="cellIs" priority="256" dxfId="261" operator="equal" stopIfTrue="1">
      <formula>"CW 2130-R11"</formula>
    </cfRule>
    <cfRule type="cellIs" priority="257" dxfId="261" operator="equal" stopIfTrue="1">
      <formula>"CW 3120-R2"</formula>
    </cfRule>
    <cfRule type="cellIs" priority="258" dxfId="261" operator="equal" stopIfTrue="1">
      <formula>"CW 3240-R7"</formula>
    </cfRule>
  </conditionalFormatting>
  <conditionalFormatting sqref="D42">
    <cfRule type="cellIs" priority="253" dxfId="261" operator="equal" stopIfTrue="1">
      <formula>"CW 2130-R11"</formula>
    </cfRule>
    <cfRule type="cellIs" priority="254" dxfId="261" operator="equal" stopIfTrue="1">
      <formula>"CW 3120-R2"</formula>
    </cfRule>
    <cfRule type="cellIs" priority="255" dxfId="261" operator="equal" stopIfTrue="1">
      <formula>"CW 3240-R7"</formula>
    </cfRule>
  </conditionalFormatting>
  <conditionalFormatting sqref="D43">
    <cfRule type="cellIs" priority="250" dxfId="261" operator="equal" stopIfTrue="1">
      <formula>"CW 2130-R11"</formula>
    </cfRule>
    <cfRule type="cellIs" priority="251" dxfId="261" operator="equal" stopIfTrue="1">
      <formula>"CW 3120-R2"</formula>
    </cfRule>
    <cfRule type="cellIs" priority="252" dxfId="261" operator="equal" stopIfTrue="1">
      <formula>"CW 3240-R7"</formula>
    </cfRule>
  </conditionalFormatting>
  <conditionalFormatting sqref="D44">
    <cfRule type="cellIs" priority="244" dxfId="261" operator="equal" stopIfTrue="1">
      <formula>"CW 2130-R11"</formula>
    </cfRule>
    <cfRule type="cellIs" priority="245" dxfId="261" operator="equal" stopIfTrue="1">
      <formula>"CW 3120-R2"</formula>
    </cfRule>
    <cfRule type="cellIs" priority="246" dxfId="261" operator="equal" stopIfTrue="1">
      <formula>"CW 3240-R7"</formula>
    </cfRule>
  </conditionalFormatting>
  <conditionalFormatting sqref="D45">
    <cfRule type="cellIs" priority="241" dxfId="261" operator="equal" stopIfTrue="1">
      <formula>"CW 2130-R11"</formula>
    </cfRule>
    <cfRule type="cellIs" priority="242" dxfId="261" operator="equal" stopIfTrue="1">
      <formula>"CW 3120-R2"</formula>
    </cfRule>
    <cfRule type="cellIs" priority="243" dxfId="261" operator="equal" stopIfTrue="1">
      <formula>"CW 3240-R7"</formula>
    </cfRule>
  </conditionalFormatting>
  <conditionalFormatting sqref="D46">
    <cfRule type="cellIs" priority="238" dxfId="261" operator="equal" stopIfTrue="1">
      <formula>"CW 2130-R11"</formula>
    </cfRule>
    <cfRule type="cellIs" priority="239" dxfId="261" operator="equal" stopIfTrue="1">
      <formula>"CW 3120-R2"</formula>
    </cfRule>
    <cfRule type="cellIs" priority="240" dxfId="261" operator="equal" stopIfTrue="1">
      <formula>"CW 3240-R7"</formula>
    </cfRule>
  </conditionalFormatting>
  <conditionalFormatting sqref="D47:D49">
    <cfRule type="cellIs" priority="235" dxfId="261" operator="equal" stopIfTrue="1">
      <formula>"CW 2130-R11"</formula>
    </cfRule>
    <cfRule type="cellIs" priority="236" dxfId="261" operator="equal" stopIfTrue="1">
      <formula>"CW 3120-R2"</formula>
    </cfRule>
    <cfRule type="cellIs" priority="237" dxfId="261" operator="equal" stopIfTrue="1">
      <formula>"CW 3240-R7"</formula>
    </cfRule>
  </conditionalFormatting>
  <conditionalFormatting sqref="D50:D51">
    <cfRule type="cellIs" priority="232" dxfId="261" operator="equal" stopIfTrue="1">
      <formula>"CW 2130-R11"</formula>
    </cfRule>
    <cfRule type="cellIs" priority="233" dxfId="261" operator="equal" stopIfTrue="1">
      <formula>"CW 3120-R2"</formula>
    </cfRule>
    <cfRule type="cellIs" priority="234" dxfId="261" operator="equal" stopIfTrue="1">
      <formula>"CW 3240-R7"</formula>
    </cfRule>
  </conditionalFormatting>
  <conditionalFormatting sqref="D54">
    <cfRule type="cellIs" priority="224" dxfId="261" operator="equal" stopIfTrue="1">
      <formula>"CW 2130-R11"</formula>
    </cfRule>
    <cfRule type="cellIs" priority="225" dxfId="261" operator="equal" stopIfTrue="1">
      <formula>"CW 3120-R2"</formula>
    </cfRule>
    <cfRule type="cellIs" priority="226" dxfId="261" operator="equal" stopIfTrue="1">
      <formula>"CW 3240-R7"</formula>
    </cfRule>
  </conditionalFormatting>
  <conditionalFormatting sqref="D53">
    <cfRule type="cellIs" priority="227" dxfId="261" operator="equal" stopIfTrue="1">
      <formula>"CW 3120-R2"</formula>
    </cfRule>
    <cfRule type="cellIs" priority="228" dxfId="261" operator="equal" stopIfTrue="1">
      <formula>"CW 3240-R7"</formula>
    </cfRule>
  </conditionalFormatting>
  <conditionalFormatting sqref="D55:D56">
    <cfRule type="cellIs" priority="222" dxfId="261" operator="equal" stopIfTrue="1">
      <formula>"CW 3120-R2"</formula>
    </cfRule>
    <cfRule type="cellIs" priority="223" dxfId="261" operator="equal" stopIfTrue="1">
      <formula>"CW 3240-R7"</formula>
    </cfRule>
  </conditionalFormatting>
  <conditionalFormatting sqref="D57">
    <cfRule type="cellIs" priority="220" dxfId="261" operator="equal" stopIfTrue="1">
      <formula>"CW 3120-R2"</formula>
    </cfRule>
    <cfRule type="cellIs" priority="221" dxfId="261" operator="equal" stopIfTrue="1">
      <formula>"CW 3240-R7"</formula>
    </cfRule>
  </conditionalFormatting>
  <conditionalFormatting sqref="D59:D60">
    <cfRule type="cellIs" priority="215" dxfId="261" operator="equal" stopIfTrue="1">
      <formula>"CW 2130-R11"</formula>
    </cfRule>
    <cfRule type="cellIs" priority="216" dxfId="261" operator="equal" stopIfTrue="1">
      <formula>"CW 3120-R2"</formula>
    </cfRule>
    <cfRule type="cellIs" priority="217" dxfId="261" operator="equal" stopIfTrue="1">
      <formula>"CW 3240-R7"</formula>
    </cfRule>
  </conditionalFormatting>
  <conditionalFormatting sqref="D58">
    <cfRule type="cellIs" priority="218" dxfId="261" operator="equal" stopIfTrue="1">
      <formula>"CW 3120-R2"</formula>
    </cfRule>
    <cfRule type="cellIs" priority="219" dxfId="261" operator="equal" stopIfTrue="1">
      <formula>"CW 3240-R7"</formula>
    </cfRule>
  </conditionalFormatting>
  <conditionalFormatting sqref="D61:D62">
    <cfRule type="cellIs" priority="213" dxfId="261" operator="equal" stopIfTrue="1">
      <formula>"CW 3120-R2"</formula>
    </cfRule>
    <cfRule type="cellIs" priority="214" dxfId="261" operator="equal" stopIfTrue="1">
      <formula>"CW 3240-R7"</formula>
    </cfRule>
  </conditionalFormatting>
  <conditionalFormatting sqref="D63">
    <cfRule type="cellIs" priority="211" dxfId="261" operator="equal" stopIfTrue="1">
      <formula>"CW 3120-R2"</formula>
    </cfRule>
    <cfRule type="cellIs" priority="212" dxfId="261" operator="equal" stopIfTrue="1">
      <formula>"CW 3240-R7"</formula>
    </cfRule>
  </conditionalFormatting>
  <conditionalFormatting sqref="D67:D68">
    <cfRule type="cellIs" priority="206" dxfId="261" operator="equal" stopIfTrue="1">
      <formula>"CW 3120-R2"</formula>
    </cfRule>
    <cfRule type="cellIs" priority="207" dxfId="261" operator="equal" stopIfTrue="1">
      <formula>"CW 3240-R7"</formula>
    </cfRule>
  </conditionalFormatting>
  <conditionalFormatting sqref="D69">
    <cfRule type="cellIs" priority="204" dxfId="261" operator="equal" stopIfTrue="1">
      <formula>"CW 2130-R11"</formula>
    </cfRule>
    <cfRule type="cellIs" priority="205" dxfId="261" operator="equal" stopIfTrue="1">
      <formula>"CW 3240-R7"</formula>
    </cfRule>
  </conditionalFormatting>
  <conditionalFormatting sqref="D71">
    <cfRule type="cellIs" priority="199" dxfId="261" operator="equal" stopIfTrue="1">
      <formula>"CW 2130-R11"</formula>
    </cfRule>
    <cfRule type="cellIs" priority="200" dxfId="261" operator="equal" stopIfTrue="1">
      <formula>"CW 3120-R2"</formula>
    </cfRule>
    <cfRule type="cellIs" priority="201" dxfId="261" operator="equal" stopIfTrue="1">
      <formula>"CW 3240-R7"</formula>
    </cfRule>
  </conditionalFormatting>
  <conditionalFormatting sqref="D72">
    <cfRule type="cellIs" priority="202" dxfId="261" operator="equal" stopIfTrue="1">
      <formula>"CW 3120-R2"</formula>
    </cfRule>
    <cfRule type="cellIs" priority="203" dxfId="261" operator="equal" stopIfTrue="1">
      <formula>"CW 3240-R7"</formula>
    </cfRule>
  </conditionalFormatting>
  <conditionalFormatting sqref="D76:D78">
    <cfRule type="cellIs" priority="196" dxfId="261" operator="equal" stopIfTrue="1">
      <formula>"CW 2130-R11"</formula>
    </cfRule>
    <cfRule type="cellIs" priority="197" dxfId="261" operator="equal" stopIfTrue="1">
      <formula>"CW 3120-R2"</formula>
    </cfRule>
    <cfRule type="cellIs" priority="198" dxfId="261" operator="equal" stopIfTrue="1">
      <formula>"CW 3240-R7"</formula>
    </cfRule>
  </conditionalFormatting>
  <conditionalFormatting sqref="D80">
    <cfRule type="cellIs" priority="193" dxfId="261" operator="equal" stopIfTrue="1">
      <formula>"CW 2130-R11"</formula>
    </cfRule>
    <cfRule type="cellIs" priority="194" dxfId="261" operator="equal" stopIfTrue="1">
      <formula>"CW 3120-R2"</formula>
    </cfRule>
    <cfRule type="cellIs" priority="195" dxfId="261" operator="equal" stopIfTrue="1">
      <formula>"CW 3240-R7"</formula>
    </cfRule>
  </conditionalFormatting>
  <conditionalFormatting sqref="D82:D84">
    <cfRule type="cellIs" priority="187" dxfId="261" operator="equal" stopIfTrue="1">
      <formula>"CW 2130-R11"</formula>
    </cfRule>
    <cfRule type="cellIs" priority="188" dxfId="261" operator="equal" stopIfTrue="1">
      <formula>"CW 3120-R2"</formula>
    </cfRule>
    <cfRule type="cellIs" priority="189" dxfId="261" operator="equal" stopIfTrue="1">
      <formula>"CW 3240-R7"</formula>
    </cfRule>
  </conditionalFormatting>
  <conditionalFormatting sqref="D92:D93">
    <cfRule type="cellIs" priority="184" dxfId="261" operator="equal" stopIfTrue="1">
      <formula>"CW 2130-R11"</formula>
    </cfRule>
    <cfRule type="cellIs" priority="185" dxfId="261" operator="equal" stopIfTrue="1">
      <formula>"CW 3120-R2"</formula>
    </cfRule>
    <cfRule type="cellIs" priority="186" dxfId="261" operator="equal" stopIfTrue="1">
      <formula>"CW 3240-R7"</formula>
    </cfRule>
  </conditionalFormatting>
  <conditionalFormatting sqref="D94">
    <cfRule type="cellIs" priority="181" dxfId="261" operator="equal" stopIfTrue="1">
      <formula>"CW 2130-R11"</formula>
    </cfRule>
    <cfRule type="cellIs" priority="182" dxfId="261" operator="equal" stopIfTrue="1">
      <formula>"CW 3120-R2"</formula>
    </cfRule>
    <cfRule type="cellIs" priority="183" dxfId="261" operator="equal" stopIfTrue="1">
      <formula>"CW 3240-R7"</formula>
    </cfRule>
  </conditionalFormatting>
  <conditionalFormatting sqref="D96">
    <cfRule type="cellIs" priority="175" dxfId="261" operator="equal" stopIfTrue="1">
      <formula>"CW 2130-R11"</formula>
    </cfRule>
    <cfRule type="cellIs" priority="176" dxfId="261" operator="equal" stopIfTrue="1">
      <formula>"CW 3120-R2"</formula>
    </cfRule>
    <cfRule type="cellIs" priority="177" dxfId="261" operator="equal" stopIfTrue="1">
      <formula>"CW 3240-R7"</formula>
    </cfRule>
  </conditionalFormatting>
  <conditionalFormatting sqref="D98">
    <cfRule type="cellIs" priority="172" dxfId="261" operator="equal" stopIfTrue="1">
      <formula>"CW 2130-R11"</formula>
    </cfRule>
    <cfRule type="cellIs" priority="173" dxfId="261" operator="equal" stopIfTrue="1">
      <formula>"CW 3120-R2"</formula>
    </cfRule>
    <cfRule type="cellIs" priority="174" dxfId="261" operator="equal" stopIfTrue="1">
      <formula>"CW 3240-R7"</formula>
    </cfRule>
  </conditionalFormatting>
  <conditionalFormatting sqref="D97">
    <cfRule type="cellIs" priority="169" dxfId="261" operator="equal" stopIfTrue="1">
      <formula>"CW 2130-R11"</formula>
    </cfRule>
    <cfRule type="cellIs" priority="170" dxfId="261" operator="equal" stopIfTrue="1">
      <formula>"CW 3120-R2"</formula>
    </cfRule>
    <cfRule type="cellIs" priority="171" dxfId="261" operator="equal" stopIfTrue="1">
      <formula>"CW 3240-R7"</formula>
    </cfRule>
  </conditionalFormatting>
  <conditionalFormatting sqref="D37">
    <cfRule type="cellIs" priority="163" dxfId="261" operator="equal" stopIfTrue="1">
      <formula>"CW 2130-R11"</formula>
    </cfRule>
    <cfRule type="cellIs" priority="164" dxfId="261" operator="equal" stopIfTrue="1">
      <formula>"CW 3120-R2"</formula>
    </cfRule>
    <cfRule type="cellIs" priority="165" dxfId="261" operator="equal" stopIfTrue="1">
      <formula>"CW 3240-R7"</formula>
    </cfRule>
  </conditionalFormatting>
  <conditionalFormatting sqref="D95">
    <cfRule type="cellIs" priority="160" dxfId="261" operator="equal" stopIfTrue="1">
      <formula>"CW 2130-R11"</formula>
    </cfRule>
    <cfRule type="cellIs" priority="161" dxfId="261" operator="equal" stopIfTrue="1">
      <formula>"CW 3120-R2"</formula>
    </cfRule>
    <cfRule type="cellIs" priority="162" dxfId="261" operator="equal" stopIfTrue="1">
      <formula>"CW 3240-R7"</formula>
    </cfRule>
  </conditionalFormatting>
  <conditionalFormatting sqref="D100:D101">
    <cfRule type="cellIs" priority="157" dxfId="261" operator="equal" stopIfTrue="1">
      <formula>"CW 2130-R11"</formula>
    </cfRule>
    <cfRule type="cellIs" priority="158" dxfId="261" operator="equal" stopIfTrue="1">
      <formula>"CW 3120-R2"</formula>
    </cfRule>
    <cfRule type="cellIs" priority="159" dxfId="261" operator="equal" stopIfTrue="1">
      <formula>"CW 3240-R7"</formula>
    </cfRule>
  </conditionalFormatting>
  <conditionalFormatting sqref="D104">
    <cfRule type="cellIs" priority="151" dxfId="261" operator="equal" stopIfTrue="1">
      <formula>"CW 2130-R11"</formula>
    </cfRule>
    <cfRule type="cellIs" priority="152" dxfId="261" operator="equal" stopIfTrue="1">
      <formula>"CW 3120-R2"</formula>
    </cfRule>
    <cfRule type="cellIs" priority="153" dxfId="261" operator="equal" stopIfTrue="1">
      <formula>"CW 3240-R7"</formula>
    </cfRule>
  </conditionalFormatting>
  <conditionalFormatting sqref="D105">
    <cfRule type="cellIs" priority="148" dxfId="261" operator="equal" stopIfTrue="1">
      <formula>"CW 2130-R11"</formula>
    </cfRule>
    <cfRule type="cellIs" priority="149" dxfId="261" operator="equal" stopIfTrue="1">
      <formula>"CW 3120-R2"</formula>
    </cfRule>
    <cfRule type="cellIs" priority="150" dxfId="261" operator="equal" stopIfTrue="1">
      <formula>"CW 3240-R7"</formula>
    </cfRule>
  </conditionalFormatting>
  <conditionalFormatting sqref="D106:D108">
    <cfRule type="cellIs" priority="145" dxfId="261" operator="equal" stopIfTrue="1">
      <formula>"CW 2130-R11"</formula>
    </cfRule>
    <cfRule type="cellIs" priority="146" dxfId="261" operator="equal" stopIfTrue="1">
      <formula>"CW 3120-R2"</formula>
    </cfRule>
    <cfRule type="cellIs" priority="147" dxfId="261" operator="equal" stopIfTrue="1">
      <formula>"CW 3240-R7"</formula>
    </cfRule>
  </conditionalFormatting>
  <conditionalFormatting sqref="D109">
    <cfRule type="cellIs" priority="142" dxfId="261" operator="equal" stopIfTrue="1">
      <formula>"CW 2130-R11"</formula>
    </cfRule>
    <cfRule type="cellIs" priority="143" dxfId="261" operator="equal" stopIfTrue="1">
      <formula>"CW 3120-R2"</formula>
    </cfRule>
    <cfRule type="cellIs" priority="144" dxfId="261" operator="equal" stopIfTrue="1">
      <formula>"CW 3240-R7"</formula>
    </cfRule>
  </conditionalFormatting>
  <conditionalFormatting sqref="D114">
    <cfRule type="cellIs" priority="127" dxfId="261" operator="equal" stopIfTrue="1">
      <formula>"CW 2130-R11"</formula>
    </cfRule>
    <cfRule type="cellIs" priority="128" dxfId="261" operator="equal" stopIfTrue="1">
      <formula>"CW 3120-R2"</formula>
    </cfRule>
    <cfRule type="cellIs" priority="129" dxfId="261" operator="equal" stopIfTrue="1">
      <formula>"CW 3240-R7"</formula>
    </cfRule>
  </conditionalFormatting>
  <conditionalFormatting sqref="D120">
    <cfRule type="cellIs" priority="121" dxfId="261" operator="equal" stopIfTrue="1">
      <formula>"CW 2130-R11"</formula>
    </cfRule>
    <cfRule type="cellIs" priority="122" dxfId="261" operator="equal" stopIfTrue="1">
      <formula>"CW 3120-R2"</formula>
    </cfRule>
    <cfRule type="cellIs" priority="123" dxfId="261" operator="equal" stopIfTrue="1">
      <formula>"CW 3240-R7"</formula>
    </cfRule>
  </conditionalFormatting>
  <conditionalFormatting sqref="D115">
    <cfRule type="cellIs" priority="124" dxfId="261" operator="equal" stopIfTrue="1">
      <formula>"CW 2130-R11"</formula>
    </cfRule>
    <cfRule type="cellIs" priority="125" dxfId="261" operator="equal" stopIfTrue="1">
      <formula>"CW 3120-R2"</formula>
    </cfRule>
    <cfRule type="cellIs" priority="126" dxfId="261" operator="equal" stopIfTrue="1">
      <formula>"CW 3240-R7"</formula>
    </cfRule>
  </conditionalFormatting>
  <conditionalFormatting sqref="D122:D124">
    <cfRule type="cellIs" priority="118" dxfId="261" operator="equal" stopIfTrue="1">
      <formula>"CW 2130-R11"</formula>
    </cfRule>
    <cfRule type="cellIs" priority="119" dxfId="261" operator="equal" stopIfTrue="1">
      <formula>"CW 3120-R2"</formula>
    </cfRule>
    <cfRule type="cellIs" priority="120" dxfId="261" operator="equal" stopIfTrue="1">
      <formula>"CW 3240-R7"</formula>
    </cfRule>
  </conditionalFormatting>
  <conditionalFormatting sqref="D116">
    <cfRule type="cellIs" priority="112" dxfId="261" operator="equal" stopIfTrue="1">
      <formula>"CW 2130-R11"</formula>
    </cfRule>
    <cfRule type="cellIs" priority="113" dxfId="261" operator="equal" stopIfTrue="1">
      <formula>"CW 3120-R2"</formula>
    </cfRule>
    <cfRule type="cellIs" priority="114" dxfId="261" operator="equal" stopIfTrue="1">
      <formula>"CW 3240-R7"</formula>
    </cfRule>
  </conditionalFormatting>
  <conditionalFormatting sqref="D117">
    <cfRule type="cellIs" priority="109" dxfId="261" operator="equal" stopIfTrue="1">
      <formula>"CW 2130-R11"</formula>
    </cfRule>
    <cfRule type="cellIs" priority="110" dxfId="261" operator="equal" stopIfTrue="1">
      <formula>"CW 3120-R2"</formula>
    </cfRule>
    <cfRule type="cellIs" priority="111" dxfId="261" operator="equal" stopIfTrue="1">
      <formula>"CW 3240-R7"</formula>
    </cfRule>
  </conditionalFormatting>
  <conditionalFormatting sqref="D118">
    <cfRule type="cellIs" priority="106" dxfId="261" operator="equal" stopIfTrue="1">
      <formula>"CW 2130-R11"</formula>
    </cfRule>
    <cfRule type="cellIs" priority="107" dxfId="261" operator="equal" stopIfTrue="1">
      <formula>"CW 3120-R2"</formula>
    </cfRule>
    <cfRule type="cellIs" priority="108" dxfId="261" operator="equal" stopIfTrue="1">
      <formula>"CW 3240-R7"</formula>
    </cfRule>
  </conditionalFormatting>
  <conditionalFormatting sqref="D119">
    <cfRule type="cellIs" priority="103" dxfId="261" operator="equal" stopIfTrue="1">
      <formula>"CW 2130-R11"</formula>
    </cfRule>
    <cfRule type="cellIs" priority="104" dxfId="261" operator="equal" stopIfTrue="1">
      <formula>"CW 3120-R2"</formula>
    </cfRule>
    <cfRule type="cellIs" priority="105" dxfId="261" operator="equal" stopIfTrue="1">
      <formula>"CW 3240-R7"</formula>
    </cfRule>
  </conditionalFormatting>
  <conditionalFormatting sqref="D126">
    <cfRule type="cellIs" priority="97" dxfId="261" operator="equal" stopIfTrue="1">
      <formula>"CW 2130-R11"</formula>
    </cfRule>
    <cfRule type="cellIs" priority="98" dxfId="261" operator="equal" stopIfTrue="1">
      <formula>"CW 3120-R2"</formula>
    </cfRule>
    <cfRule type="cellIs" priority="99" dxfId="261" operator="equal" stopIfTrue="1">
      <formula>"CW 3240-R7"</formula>
    </cfRule>
  </conditionalFormatting>
  <conditionalFormatting sqref="D140">
    <cfRule type="cellIs" priority="94" dxfId="261" operator="equal" stopIfTrue="1">
      <formula>"CW 2130-R11"</formula>
    </cfRule>
    <cfRule type="cellIs" priority="95" dxfId="261" operator="equal" stopIfTrue="1">
      <formula>"CW 3120-R2"</formula>
    </cfRule>
    <cfRule type="cellIs" priority="96" dxfId="261" operator="equal" stopIfTrue="1">
      <formula>"CW 3240-R7"</formula>
    </cfRule>
  </conditionalFormatting>
  <conditionalFormatting sqref="D141:D142">
    <cfRule type="cellIs" priority="91" dxfId="261" operator="equal" stopIfTrue="1">
      <formula>"CW 2130-R11"</formula>
    </cfRule>
    <cfRule type="cellIs" priority="92" dxfId="261" operator="equal" stopIfTrue="1">
      <formula>"CW 3120-R2"</formula>
    </cfRule>
    <cfRule type="cellIs" priority="93" dxfId="261" operator="equal" stopIfTrue="1">
      <formula>"CW 3240-R7"</formula>
    </cfRule>
  </conditionalFormatting>
  <conditionalFormatting sqref="D146:D147">
    <cfRule type="cellIs" priority="88" dxfId="261" operator="equal" stopIfTrue="1">
      <formula>"CW 2130-R11"</formula>
    </cfRule>
    <cfRule type="cellIs" priority="89" dxfId="261" operator="equal" stopIfTrue="1">
      <formula>"CW 3120-R2"</formula>
    </cfRule>
    <cfRule type="cellIs" priority="90" dxfId="261" operator="equal" stopIfTrue="1">
      <formula>"CW 3240-R7"</formula>
    </cfRule>
  </conditionalFormatting>
  <conditionalFormatting sqref="D148">
    <cfRule type="cellIs" priority="85" dxfId="261" operator="equal" stopIfTrue="1">
      <formula>"CW 2130-R11"</formula>
    </cfRule>
    <cfRule type="cellIs" priority="86" dxfId="261" operator="equal" stopIfTrue="1">
      <formula>"CW 3120-R2"</formula>
    </cfRule>
    <cfRule type="cellIs" priority="87" dxfId="261" operator="equal" stopIfTrue="1">
      <formula>"CW 3240-R7"</formula>
    </cfRule>
  </conditionalFormatting>
  <conditionalFormatting sqref="D143">
    <cfRule type="cellIs" priority="82" dxfId="261" operator="equal" stopIfTrue="1">
      <formula>"CW 2130-R11"</formula>
    </cfRule>
    <cfRule type="cellIs" priority="83" dxfId="261" operator="equal" stopIfTrue="1">
      <formula>"CW 3120-R2"</formula>
    </cfRule>
    <cfRule type="cellIs" priority="84" dxfId="261" operator="equal" stopIfTrue="1">
      <formula>"CW 3240-R7"</formula>
    </cfRule>
  </conditionalFormatting>
  <conditionalFormatting sqref="D150">
    <cfRule type="cellIs" priority="76" dxfId="261" operator="equal" stopIfTrue="1">
      <formula>"CW 2130-R11"</formula>
    </cfRule>
    <cfRule type="cellIs" priority="77" dxfId="261" operator="equal" stopIfTrue="1">
      <formula>"CW 3120-R2"</formula>
    </cfRule>
    <cfRule type="cellIs" priority="78" dxfId="261" operator="equal" stopIfTrue="1">
      <formula>"CW 3240-R7"</formula>
    </cfRule>
  </conditionalFormatting>
  <conditionalFormatting sqref="D151">
    <cfRule type="cellIs" priority="73" dxfId="261" operator="equal" stopIfTrue="1">
      <formula>"CW 2130-R11"</formula>
    </cfRule>
    <cfRule type="cellIs" priority="74" dxfId="261" operator="equal" stopIfTrue="1">
      <formula>"CW 3120-R2"</formula>
    </cfRule>
    <cfRule type="cellIs" priority="75" dxfId="261" operator="equal" stopIfTrue="1">
      <formula>"CW 3240-R7"</formula>
    </cfRule>
  </conditionalFormatting>
  <conditionalFormatting sqref="D153">
    <cfRule type="cellIs" priority="70" dxfId="261" operator="equal" stopIfTrue="1">
      <formula>"CW 2130-R11"</formula>
    </cfRule>
    <cfRule type="cellIs" priority="71" dxfId="261" operator="equal" stopIfTrue="1">
      <formula>"CW 3120-R2"</formula>
    </cfRule>
    <cfRule type="cellIs" priority="72" dxfId="261" operator="equal" stopIfTrue="1">
      <formula>"CW 3240-R7"</formula>
    </cfRule>
  </conditionalFormatting>
  <conditionalFormatting sqref="D155">
    <cfRule type="cellIs" priority="67" dxfId="261" operator="equal" stopIfTrue="1">
      <formula>"CW 2130-R11"</formula>
    </cfRule>
    <cfRule type="cellIs" priority="68" dxfId="261" operator="equal" stopIfTrue="1">
      <formula>"CW 3120-R2"</formula>
    </cfRule>
    <cfRule type="cellIs" priority="69" dxfId="261" operator="equal" stopIfTrue="1">
      <formula>"CW 3240-R7"</formula>
    </cfRule>
  </conditionalFormatting>
  <conditionalFormatting sqref="D154">
    <cfRule type="cellIs" priority="64" dxfId="261" operator="equal" stopIfTrue="1">
      <formula>"CW 2130-R11"</formula>
    </cfRule>
    <cfRule type="cellIs" priority="65" dxfId="261" operator="equal" stopIfTrue="1">
      <formula>"CW 3120-R2"</formula>
    </cfRule>
    <cfRule type="cellIs" priority="66" dxfId="261" operator="equal" stopIfTrue="1">
      <formula>"CW 3240-R7"</formula>
    </cfRule>
  </conditionalFormatting>
  <conditionalFormatting sqref="D156">
    <cfRule type="cellIs" priority="61" dxfId="261" operator="equal" stopIfTrue="1">
      <formula>"CW 2130-R11"</formula>
    </cfRule>
    <cfRule type="cellIs" priority="62" dxfId="261" operator="equal" stopIfTrue="1">
      <formula>"CW 3120-R2"</formula>
    </cfRule>
    <cfRule type="cellIs" priority="63" dxfId="261" operator="equal" stopIfTrue="1">
      <formula>"CW 3240-R7"</formula>
    </cfRule>
  </conditionalFormatting>
  <conditionalFormatting sqref="D159">
    <cfRule type="cellIs" priority="58" dxfId="261" operator="equal" stopIfTrue="1">
      <formula>"CW 2130-R11"</formula>
    </cfRule>
    <cfRule type="cellIs" priority="59" dxfId="261" operator="equal" stopIfTrue="1">
      <formula>"CW 3120-R2"</formula>
    </cfRule>
    <cfRule type="cellIs" priority="60" dxfId="261" operator="equal" stopIfTrue="1">
      <formula>"CW 3240-R7"</formula>
    </cfRule>
  </conditionalFormatting>
  <conditionalFormatting sqref="D149">
    <cfRule type="cellIs" priority="55" dxfId="261" operator="equal" stopIfTrue="1">
      <formula>"CW 2130-R11"</formula>
    </cfRule>
    <cfRule type="cellIs" priority="56" dxfId="261" operator="equal" stopIfTrue="1">
      <formula>"CW 3120-R2"</formula>
    </cfRule>
    <cfRule type="cellIs" priority="57" dxfId="261" operator="equal" stopIfTrue="1">
      <formula>"CW 3240-R7"</formula>
    </cfRule>
  </conditionalFormatting>
  <conditionalFormatting sqref="D136:D137">
    <cfRule type="cellIs" priority="52" dxfId="261" operator="equal" stopIfTrue="1">
      <formula>"CW 2130-R11"</formula>
    </cfRule>
    <cfRule type="cellIs" priority="53" dxfId="261" operator="equal" stopIfTrue="1">
      <formula>"CW 3120-R2"</formula>
    </cfRule>
    <cfRule type="cellIs" priority="54" dxfId="261" operator="equal" stopIfTrue="1">
      <formula>"CW 3240-R7"</formula>
    </cfRule>
  </conditionalFormatting>
  <conditionalFormatting sqref="D133">
    <cfRule type="cellIs" priority="40" dxfId="261" operator="equal" stopIfTrue="1">
      <formula>"CW 2130-R11"</formula>
    </cfRule>
    <cfRule type="cellIs" priority="41" dxfId="261" operator="equal" stopIfTrue="1">
      <formula>"CW 3120-R2"</formula>
    </cfRule>
    <cfRule type="cellIs" priority="42" dxfId="261" operator="equal" stopIfTrue="1">
      <formula>"CW 3240-R7"</formula>
    </cfRule>
  </conditionalFormatting>
  <conditionalFormatting sqref="D130:D131">
    <cfRule type="cellIs" priority="49" dxfId="261" operator="equal" stopIfTrue="1">
      <formula>"CW 2130-R11"</formula>
    </cfRule>
    <cfRule type="cellIs" priority="50" dxfId="261" operator="equal" stopIfTrue="1">
      <formula>"CW 3120-R2"</formula>
    </cfRule>
    <cfRule type="cellIs" priority="51" dxfId="261" operator="equal" stopIfTrue="1">
      <formula>"CW 3240-R7"</formula>
    </cfRule>
  </conditionalFormatting>
  <conditionalFormatting sqref="D132">
    <cfRule type="cellIs" priority="46" dxfId="261" operator="equal" stopIfTrue="1">
      <formula>"CW 2130-R11"</formula>
    </cfRule>
    <cfRule type="cellIs" priority="47" dxfId="261" operator="equal" stopIfTrue="1">
      <formula>"CW 3120-R2"</formula>
    </cfRule>
    <cfRule type="cellIs" priority="48" dxfId="261" operator="equal" stopIfTrue="1">
      <formula>"CW 3240-R7"</formula>
    </cfRule>
  </conditionalFormatting>
  <conditionalFormatting sqref="D134">
    <cfRule type="cellIs" priority="43" dxfId="261" operator="equal" stopIfTrue="1">
      <formula>"CW 2130-R11"</formula>
    </cfRule>
    <cfRule type="cellIs" priority="44" dxfId="261" operator="equal" stopIfTrue="1">
      <formula>"CW 3120-R2"</formula>
    </cfRule>
    <cfRule type="cellIs" priority="45" dxfId="261" operator="equal" stopIfTrue="1">
      <formula>"CW 3240-R7"</formula>
    </cfRule>
  </conditionalFormatting>
  <conditionalFormatting sqref="D138:D139">
    <cfRule type="cellIs" priority="37" dxfId="261" operator="equal" stopIfTrue="1">
      <formula>"CW 2130-R11"</formula>
    </cfRule>
    <cfRule type="cellIs" priority="38" dxfId="261" operator="equal" stopIfTrue="1">
      <formula>"CW 3120-R2"</formula>
    </cfRule>
    <cfRule type="cellIs" priority="39" dxfId="261" operator="equal" stopIfTrue="1">
      <formula>"CW 3240-R7"</formula>
    </cfRule>
  </conditionalFormatting>
  <conditionalFormatting sqref="D38">
    <cfRule type="cellIs" priority="34" dxfId="261" operator="equal" stopIfTrue="1">
      <formula>"CW 2130-R11"</formula>
    </cfRule>
    <cfRule type="cellIs" priority="35" dxfId="261" operator="equal" stopIfTrue="1">
      <formula>"CW 3120-R2"</formula>
    </cfRule>
    <cfRule type="cellIs" priority="36" dxfId="261" operator="equal" stopIfTrue="1">
      <formula>"CW 3240-R7"</formula>
    </cfRule>
  </conditionalFormatting>
  <conditionalFormatting sqref="D39">
    <cfRule type="cellIs" priority="31" dxfId="261" operator="equal" stopIfTrue="1">
      <formula>"CW 2130-R11"</formula>
    </cfRule>
    <cfRule type="cellIs" priority="32" dxfId="261" operator="equal" stopIfTrue="1">
      <formula>"CW 3120-R2"</formula>
    </cfRule>
    <cfRule type="cellIs" priority="33" dxfId="261" operator="equal" stopIfTrue="1">
      <formula>"CW 3240-R7"</formula>
    </cfRule>
  </conditionalFormatting>
  <conditionalFormatting sqref="D36">
    <cfRule type="cellIs" priority="28" dxfId="261" operator="equal" stopIfTrue="1">
      <formula>"CW 2130-R11"</formula>
    </cfRule>
    <cfRule type="cellIs" priority="29" dxfId="261" operator="equal" stopIfTrue="1">
      <formula>"CW 3120-R2"</formula>
    </cfRule>
    <cfRule type="cellIs" priority="30" dxfId="261" operator="equal" stopIfTrue="1">
      <formula>"CW 3240-R7"</formula>
    </cfRule>
  </conditionalFormatting>
  <conditionalFormatting sqref="D110">
    <cfRule type="cellIs" priority="19" dxfId="261" operator="equal" stopIfTrue="1">
      <formula>"CW 2130-R11"</formula>
    </cfRule>
    <cfRule type="cellIs" priority="20" dxfId="261" operator="equal" stopIfTrue="1">
      <formula>"CW 3120-R2"</formula>
    </cfRule>
    <cfRule type="cellIs" priority="21" dxfId="261" operator="equal" stopIfTrue="1">
      <formula>"CW 3240-R7"</formula>
    </cfRule>
  </conditionalFormatting>
  <conditionalFormatting sqref="D112">
    <cfRule type="cellIs" priority="16" dxfId="261" operator="equal" stopIfTrue="1">
      <formula>"CW 2130-R11"</formula>
    </cfRule>
    <cfRule type="cellIs" priority="17" dxfId="261" operator="equal" stopIfTrue="1">
      <formula>"CW 3120-R2"</formula>
    </cfRule>
    <cfRule type="cellIs" priority="18" dxfId="261" operator="equal" stopIfTrue="1">
      <formula>"CW 3240-R7"</formula>
    </cfRule>
  </conditionalFormatting>
  <conditionalFormatting sqref="D111">
    <cfRule type="cellIs" priority="13" dxfId="261" operator="equal" stopIfTrue="1">
      <formula>"CW 2130-R11"</formula>
    </cfRule>
    <cfRule type="cellIs" priority="14" dxfId="261" operator="equal" stopIfTrue="1">
      <formula>"CW 3120-R2"</formula>
    </cfRule>
    <cfRule type="cellIs" priority="15" dxfId="261" operator="equal" stopIfTrue="1">
      <formula>"CW 3240-R7"</formula>
    </cfRule>
  </conditionalFormatting>
  <conditionalFormatting sqref="D157">
    <cfRule type="cellIs" priority="10" dxfId="261" operator="equal" stopIfTrue="1">
      <formula>"CW 2130-R11"</formula>
    </cfRule>
    <cfRule type="cellIs" priority="11" dxfId="261" operator="equal" stopIfTrue="1">
      <formula>"CW 3120-R2"</formula>
    </cfRule>
    <cfRule type="cellIs" priority="12" dxfId="261" operator="equal" stopIfTrue="1">
      <formula>"CW 3240-R7"</formula>
    </cfRule>
  </conditionalFormatting>
  <conditionalFormatting sqref="D158">
    <cfRule type="cellIs" priority="7" dxfId="261" operator="equal" stopIfTrue="1">
      <formula>"CW 2130-R11"</formula>
    </cfRule>
    <cfRule type="cellIs" priority="8" dxfId="261" operator="equal" stopIfTrue="1">
      <formula>"CW 3120-R2"</formula>
    </cfRule>
    <cfRule type="cellIs" priority="9" dxfId="261" operator="equal" stopIfTrue="1">
      <formula>"CW 3240-R7"</formula>
    </cfRule>
  </conditionalFormatting>
  <conditionalFormatting sqref="D88">
    <cfRule type="cellIs" priority="4" dxfId="261" operator="equal" stopIfTrue="1">
      <formula>"CW 2130-R11"</formula>
    </cfRule>
    <cfRule type="cellIs" priority="5" dxfId="261" operator="equal" stopIfTrue="1">
      <formula>"CW 3120-R2"</formula>
    </cfRule>
    <cfRule type="cellIs" priority="6" dxfId="261" operator="equal" stopIfTrue="1">
      <formula>"CW 3240-R7"</formula>
    </cfRule>
  </conditionalFormatting>
  <conditionalFormatting sqref="D79">
    <cfRule type="cellIs" priority="1" dxfId="261" operator="equal" stopIfTrue="1">
      <formula>"CW 2130-R11"</formula>
    </cfRule>
    <cfRule type="cellIs" priority="2" dxfId="261" operator="equal" stopIfTrue="1">
      <formula>"CW 3120-R2"</formula>
    </cfRule>
    <cfRule type="cellIs" priority="3" dxfId="261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9 G11:G15 G20:G21 G23:G24 G158:G159 G18 G49 G51 G54 G56:G57 G59:G60 G62 G65:G69 G71 G73 G83:G84 G92:G93 G41:G46 G26 G95:G98 G103 G105 G123:G124 G115 G117:G120 G126 G101 G141:G142 G133:G134 G130:G131 G137 G139 G145 G151 G37 G39 G34 G87:G88 G111:G112 G154:G156 G32 G107:G109 G147:G149 G75:G80 G28:G30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7 G22 G19 G25 G27 G31 G138 G40 G47:G48 G50 G53 G55 G58 G61 G63:G64 G74 G82 G94 G100 G102 G104 G106 G114 G122 G116 G140 G143:G144 G146 G153 G136 G132 G36 G38 G86 G157 G33 G110 G15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2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634-2012 Addendum 1
&amp;XTemplate Version: C42011032 - RW&amp;R&amp;10Bid Submission
Page &amp;P+3 of 16</oddHeader>
    <oddFooter xml:space="preserve">&amp;R__________________
Name of Bidder                    </oddFooter>
  </headerFooter>
  <rowBreaks count="7" manualBreakCount="7">
    <brk id="46" min="1" max="7" man="1"/>
    <brk id="69" min="1" max="7" man="1"/>
    <brk id="89" max="7" man="1"/>
    <brk id="112" min="1" max="7" man="1"/>
    <brk id="127" min="1" max="7" man="1"/>
    <brk id="151" min="1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RE-Checked by HP On Aug 24, 2012
File Size 275968</dc:description>
  <cp:lastModifiedBy>Teperto, Derek</cp:lastModifiedBy>
  <cp:lastPrinted>2012-08-24T15:27:51Z</cp:lastPrinted>
  <dcterms:created xsi:type="dcterms:W3CDTF">1999-03-31T15:44:33Z</dcterms:created>
  <dcterms:modified xsi:type="dcterms:W3CDTF">2012-08-24T15:52:25Z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